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MINISTRATIVO HD\ESCALAS\escalas 2021\MEDICINA\"/>
    </mc:Choice>
  </mc:AlternateContent>
  <xr:revisionPtr revIDLastSave="0" documentId="13_ncr:1_{8BA0FB8C-20AF-44BD-B6B8-CEE2C45D4D50}" xr6:coauthVersionLast="47" xr6:coauthVersionMax="47" xr10:uidLastSave="{00000000-0000-0000-0000-000000000000}"/>
  <bookViews>
    <workbookView xWindow="-120" yWindow="-120" windowWidth="29040" windowHeight="15840" tabRatio="793" xr2:uid="{D0B3D891-C53A-4F06-931F-92FA8C056178}"/>
  </bookViews>
  <sheets>
    <sheet name="JANEIRO" sheetId="7" r:id="rId1"/>
    <sheet name="FEVEREIRO" sheetId="9" r:id="rId2"/>
    <sheet name="MARÇO" sheetId="10" r:id="rId3"/>
    <sheet name="ABRIL" sheetId="11" r:id="rId4"/>
    <sheet name="MAIO" sheetId="12" r:id="rId5"/>
    <sheet name="JUNHO" sheetId="13" r:id="rId6"/>
    <sheet name="JULHO" sheetId="14" r:id="rId7"/>
    <sheet name="AGOSTO" sheetId="15" r:id="rId8"/>
    <sheet name="SETEMBRO" sheetId="16" r:id="rId9"/>
    <sheet name="OUTUBRO" sheetId="17" r:id="rId10"/>
    <sheet name="NOVEMBRO" sheetId="18" r:id="rId11"/>
    <sheet name="DEZEMBRO" sheetId="8" r:id="rId1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1" l="1"/>
  <c r="L16" i="11"/>
  <c r="L15" i="11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AX14" i="18"/>
  <c r="AW14" i="18"/>
  <c r="AV14" i="18"/>
  <c r="AU14" i="18"/>
  <c r="AT14" i="18"/>
  <c r="AS14" i="18"/>
  <c r="AR14" i="18"/>
  <c r="AQ14" i="18"/>
  <c r="AP14" i="18"/>
  <c r="AX13" i="18"/>
  <c r="AW13" i="18"/>
  <c r="AV13" i="18"/>
  <c r="AU13" i="18"/>
  <c r="AT13" i="18"/>
  <c r="AS13" i="18"/>
  <c r="AR13" i="18"/>
  <c r="AQ13" i="18"/>
  <c r="AP13" i="18"/>
  <c r="AX12" i="18"/>
  <c r="AW12" i="18"/>
  <c r="AV12" i="18"/>
  <c r="AU12" i="18"/>
  <c r="AT12" i="18"/>
  <c r="AS12" i="18"/>
  <c r="AR12" i="18"/>
  <c r="AQ12" i="18"/>
  <c r="AP12" i="18"/>
  <c r="AX11" i="18"/>
  <c r="AW11" i="18"/>
  <c r="AV11" i="18"/>
  <c r="AU11" i="18"/>
  <c r="AT11" i="18"/>
  <c r="AS11" i="18"/>
  <c r="AR11" i="18"/>
  <c r="AQ11" i="18"/>
  <c r="AP11" i="18"/>
  <c r="AX10" i="18"/>
  <c r="AW10" i="18"/>
  <c r="AV10" i="18"/>
  <c r="AU10" i="18"/>
  <c r="AT10" i="18"/>
  <c r="AS10" i="18"/>
  <c r="AR10" i="18"/>
  <c r="AQ10" i="18"/>
  <c r="AP10" i="18"/>
  <c r="AX9" i="18"/>
  <c r="AW9" i="18"/>
  <c r="AV9" i="18"/>
  <c r="AU9" i="18"/>
  <c r="AT9" i="18"/>
  <c r="AS9" i="18"/>
  <c r="AR9" i="18"/>
  <c r="AQ9" i="18"/>
  <c r="AP9" i="18"/>
  <c r="AX8" i="18"/>
  <c r="AW8" i="18"/>
  <c r="AV8" i="18"/>
  <c r="AU8" i="18"/>
  <c r="AT8" i="18"/>
  <c r="AS8" i="18"/>
  <c r="AR8" i="18"/>
  <c r="AQ8" i="18"/>
  <c r="AP8" i="18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AY14" i="17"/>
  <c r="AX14" i="17"/>
  <c r="AW14" i="17"/>
  <c r="AV14" i="17"/>
  <c r="AU14" i="17"/>
  <c r="AT14" i="17"/>
  <c r="AS14" i="17"/>
  <c r="AR14" i="17"/>
  <c r="AQ14" i="17"/>
  <c r="AY13" i="17"/>
  <c r="AX13" i="17"/>
  <c r="AW13" i="17"/>
  <c r="AV13" i="17"/>
  <c r="AU13" i="17"/>
  <c r="AT13" i="17"/>
  <c r="AS13" i="17"/>
  <c r="AR13" i="17"/>
  <c r="AQ13" i="17"/>
  <c r="AY12" i="17"/>
  <c r="AX12" i="17"/>
  <c r="AW12" i="17"/>
  <c r="AV12" i="17"/>
  <c r="AU12" i="17"/>
  <c r="AT12" i="17"/>
  <c r="AS12" i="17"/>
  <c r="AR12" i="17"/>
  <c r="AQ12" i="17"/>
  <c r="AY11" i="17"/>
  <c r="AX11" i="17"/>
  <c r="AW11" i="17"/>
  <c r="AV11" i="17"/>
  <c r="AU11" i="17"/>
  <c r="AT11" i="17"/>
  <c r="AS11" i="17"/>
  <c r="AR11" i="17"/>
  <c r="AQ11" i="17"/>
  <c r="AY10" i="17"/>
  <c r="AX10" i="17"/>
  <c r="AW10" i="17"/>
  <c r="AV10" i="17"/>
  <c r="AU10" i="17"/>
  <c r="AT10" i="17"/>
  <c r="AS10" i="17"/>
  <c r="AR10" i="17"/>
  <c r="AQ10" i="17"/>
  <c r="AY9" i="17"/>
  <c r="AX9" i="17"/>
  <c r="AW9" i="17"/>
  <c r="AV9" i="17"/>
  <c r="AU9" i="17"/>
  <c r="AT9" i="17"/>
  <c r="AS9" i="17"/>
  <c r="AR9" i="17"/>
  <c r="AQ9" i="17"/>
  <c r="AY8" i="17"/>
  <c r="AX8" i="17"/>
  <c r="AW8" i="17"/>
  <c r="AV8" i="17"/>
  <c r="AU8" i="17"/>
  <c r="AT8" i="17"/>
  <c r="AS8" i="17"/>
  <c r="AR8" i="17"/>
  <c r="AQ8" i="17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AX14" i="16"/>
  <c r="AW14" i="16"/>
  <c r="AV14" i="16"/>
  <c r="AU14" i="16"/>
  <c r="AT14" i="16"/>
  <c r="AS14" i="16"/>
  <c r="AR14" i="16"/>
  <c r="AQ14" i="16"/>
  <c r="AP14" i="16"/>
  <c r="AX13" i="16"/>
  <c r="AW13" i="16"/>
  <c r="AV13" i="16"/>
  <c r="AU13" i="16"/>
  <c r="AT13" i="16"/>
  <c r="AS13" i="16"/>
  <c r="AR13" i="16"/>
  <c r="AQ13" i="16"/>
  <c r="AP13" i="16"/>
  <c r="AX12" i="16"/>
  <c r="AW12" i="16"/>
  <c r="AV12" i="16"/>
  <c r="AU12" i="16"/>
  <c r="AT12" i="16"/>
  <c r="AS12" i="16"/>
  <c r="AR12" i="16"/>
  <c r="AQ12" i="16"/>
  <c r="AP12" i="16"/>
  <c r="AX11" i="16"/>
  <c r="AW11" i="16"/>
  <c r="AV11" i="16"/>
  <c r="AU11" i="16"/>
  <c r="AT11" i="16"/>
  <c r="AS11" i="16"/>
  <c r="AR11" i="16"/>
  <c r="AQ11" i="16"/>
  <c r="AP11" i="16"/>
  <c r="AX10" i="16"/>
  <c r="AW10" i="16"/>
  <c r="AV10" i="16"/>
  <c r="AU10" i="16"/>
  <c r="AT10" i="16"/>
  <c r="AS10" i="16"/>
  <c r="AR10" i="16"/>
  <c r="AQ10" i="16"/>
  <c r="AP10" i="16"/>
  <c r="AX9" i="16"/>
  <c r="AW9" i="16"/>
  <c r="AV9" i="16"/>
  <c r="AU9" i="16"/>
  <c r="AT9" i="16"/>
  <c r="AS9" i="16"/>
  <c r="AR9" i="16"/>
  <c r="AQ9" i="16"/>
  <c r="AP9" i="16"/>
  <c r="AX8" i="16"/>
  <c r="AW8" i="16"/>
  <c r="AV8" i="16"/>
  <c r="AU8" i="16"/>
  <c r="AT8" i="16"/>
  <c r="AS8" i="16"/>
  <c r="AR8" i="16"/>
  <c r="AQ8" i="16"/>
  <c r="AP8" i="16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AY14" i="15"/>
  <c r="AX14" i="15"/>
  <c r="AW14" i="15"/>
  <c r="AV14" i="15"/>
  <c r="AU14" i="15"/>
  <c r="AT14" i="15"/>
  <c r="AS14" i="15"/>
  <c r="AR14" i="15"/>
  <c r="AQ14" i="15"/>
  <c r="AY13" i="15"/>
  <c r="AX13" i="15"/>
  <c r="AW13" i="15"/>
  <c r="AV13" i="15"/>
  <c r="AU13" i="15"/>
  <c r="AT13" i="15"/>
  <c r="AS13" i="15"/>
  <c r="AR13" i="15"/>
  <c r="AQ13" i="15"/>
  <c r="AY12" i="15"/>
  <c r="AX12" i="15"/>
  <c r="AW12" i="15"/>
  <c r="AV12" i="15"/>
  <c r="AU12" i="15"/>
  <c r="AT12" i="15"/>
  <c r="AS12" i="15"/>
  <c r="AR12" i="15"/>
  <c r="AQ12" i="15"/>
  <c r="AY11" i="15"/>
  <c r="AX11" i="15"/>
  <c r="AW11" i="15"/>
  <c r="AV11" i="15"/>
  <c r="AU11" i="15"/>
  <c r="AT11" i="15"/>
  <c r="AS11" i="15"/>
  <c r="AR11" i="15"/>
  <c r="AQ11" i="15"/>
  <c r="AY10" i="15"/>
  <c r="AX10" i="15"/>
  <c r="AW10" i="15"/>
  <c r="AV10" i="15"/>
  <c r="AU10" i="15"/>
  <c r="AT10" i="15"/>
  <c r="AS10" i="15"/>
  <c r="AR10" i="15"/>
  <c r="AQ10" i="15"/>
  <c r="AY9" i="15"/>
  <c r="AX9" i="15"/>
  <c r="AW9" i="15"/>
  <c r="AV9" i="15"/>
  <c r="AU9" i="15"/>
  <c r="AT9" i="15"/>
  <c r="AS9" i="15"/>
  <c r="AR9" i="15"/>
  <c r="AQ9" i="15"/>
  <c r="AY8" i="15"/>
  <c r="AX8" i="15"/>
  <c r="AW8" i="15"/>
  <c r="AV8" i="15"/>
  <c r="AU8" i="15"/>
  <c r="AT8" i="15"/>
  <c r="AS8" i="15"/>
  <c r="AR8" i="15"/>
  <c r="AQ8" i="15"/>
  <c r="R15" i="14"/>
  <c r="Q15" i="14"/>
  <c r="P15" i="14"/>
  <c r="O15" i="14"/>
  <c r="N15" i="14"/>
  <c r="M15" i="14"/>
  <c r="L15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AY14" i="14"/>
  <c r="AX14" i="14"/>
  <c r="AW14" i="14"/>
  <c r="AV14" i="14"/>
  <c r="AU14" i="14"/>
  <c r="AT14" i="14"/>
  <c r="AS14" i="14"/>
  <c r="AR14" i="14"/>
  <c r="AQ14" i="14"/>
  <c r="AY13" i="14"/>
  <c r="AX13" i="14"/>
  <c r="AW13" i="14"/>
  <c r="AV13" i="14"/>
  <c r="AU13" i="14"/>
  <c r="AT13" i="14"/>
  <c r="AS13" i="14"/>
  <c r="AR13" i="14"/>
  <c r="AQ13" i="14"/>
  <c r="AY12" i="14"/>
  <c r="AX12" i="14"/>
  <c r="AW12" i="14"/>
  <c r="AV12" i="14"/>
  <c r="AU12" i="14"/>
  <c r="AT12" i="14"/>
  <c r="AS12" i="14"/>
  <c r="AR12" i="14"/>
  <c r="AQ12" i="14"/>
  <c r="AY11" i="14"/>
  <c r="AX11" i="14"/>
  <c r="AW11" i="14"/>
  <c r="AV11" i="14"/>
  <c r="AU11" i="14"/>
  <c r="AT11" i="14"/>
  <c r="AS11" i="14"/>
  <c r="AR11" i="14"/>
  <c r="AQ11" i="14"/>
  <c r="AY10" i="14"/>
  <c r="AX10" i="14"/>
  <c r="AW10" i="14"/>
  <c r="AV10" i="14"/>
  <c r="AU10" i="14"/>
  <c r="AT10" i="14"/>
  <c r="AS10" i="14"/>
  <c r="AR10" i="14"/>
  <c r="AQ10" i="14"/>
  <c r="AY9" i="14"/>
  <c r="AX9" i="14"/>
  <c r="AW9" i="14"/>
  <c r="AV9" i="14"/>
  <c r="AU9" i="14"/>
  <c r="AT9" i="14"/>
  <c r="AS9" i="14"/>
  <c r="AR9" i="14"/>
  <c r="AQ9" i="14"/>
  <c r="AY8" i="14"/>
  <c r="AX8" i="14"/>
  <c r="AW8" i="14"/>
  <c r="AV8" i="14"/>
  <c r="AU8" i="14"/>
  <c r="AT8" i="14"/>
  <c r="AS8" i="14"/>
  <c r="AR8" i="14"/>
  <c r="AQ8" i="14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AX14" i="13"/>
  <c r="AW14" i="13"/>
  <c r="AV14" i="13"/>
  <c r="AU14" i="13"/>
  <c r="AT14" i="13"/>
  <c r="AS14" i="13"/>
  <c r="AR14" i="13"/>
  <c r="AQ14" i="13"/>
  <c r="AP14" i="13"/>
  <c r="AX13" i="13"/>
  <c r="AW13" i="13"/>
  <c r="AV13" i="13"/>
  <c r="AU13" i="13"/>
  <c r="AT13" i="13"/>
  <c r="AS13" i="13"/>
  <c r="AR13" i="13"/>
  <c r="AQ13" i="13"/>
  <c r="AP13" i="13"/>
  <c r="AX12" i="13"/>
  <c r="AW12" i="13"/>
  <c r="AV12" i="13"/>
  <c r="AU12" i="13"/>
  <c r="AT12" i="13"/>
  <c r="AS12" i="13"/>
  <c r="AR12" i="13"/>
  <c r="AQ12" i="13"/>
  <c r="AP12" i="13"/>
  <c r="AX11" i="13"/>
  <c r="AW11" i="13"/>
  <c r="AV11" i="13"/>
  <c r="AU11" i="13"/>
  <c r="AT11" i="13"/>
  <c r="AS11" i="13"/>
  <c r="AR11" i="13"/>
  <c r="AQ11" i="13"/>
  <c r="AP11" i="13"/>
  <c r="AX10" i="13"/>
  <c r="AW10" i="13"/>
  <c r="AV10" i="13"/>
  <c r="AU10" i="13"/>
  <c r="AT10" i="13"/>
  <c r="AS10" i="13"/>
  <c r="AR10" i="13"/>
  <c r="AQ10" i="13"/>
  <c r="AP10" i="13"/>
  <c r="AX9" i="13"/>
  <c r="AW9" i="13"/>
  <c r="AV9" i="13"/>
  <c r="AU9" i="13"/>
  <c r="AT9" i="13"/>
  <c r="AS9" i="13"/>
  <c r="AR9" i="13"/>
  <c r="AQ9" i="13"/>
  <c r="AP9" i="13"/>
  <c r="AX8" i="13"/>
  <c r="AW8" i="13"/>
  <c r="AV8" i="13"/>
  <c r="AU8" i="13"/>
  <c r="AT8" i="13"/>
  <c r="AS8" i="13"/>
  <c r="AR8" i="13"/>
  <c r="AQ8" i="13"/>
  <c r="AP8" i="13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AY14" i="12"/>
  <c r="AX14" i="12"/>
  <c r="AW14" i="12"/>
  <c r="AV14" i="12"/>
  <c r="AU14" i="12"/>
  <c r="AT14" i="12"/>
  <c r="AS14" i="12"/>
  <c r="AR14" i="12"/>
  <c r="AQ14" i="12"/>
  <c r="AY13" i="12"/>
  <c r="AX13" i="12"/>
  <c r="AW13" i="12"/>
  <c r="AV13" i="12"/>
  <c r="AU13" i="12"/>
  <c r="AT13" i="12"/>
  <c r="AS13" i="12"/>
  <c r="AR13" i="12"/>
  <c r="AQ13" i="12"/>
  <c r="AY12" i="12"/>
  <c r="AX12" i="12"/>
  <c r="AW12" i="12"/>
  <c r="AV12" i="12"/>
  <c r="AU12" i="12"/>
  <c r="AT12" i="12"/>
  <c r="AS12" i="12"/>
  <c r="AR12" i="12"/>
  <c r="AQ12" i="12"/>
  <c r="AY11" i="12"/>
  <c r="AX11" i="12"/>
  <c r="AW11" i="12"/>
  <c r="AV11" i="12"/>
  <c r="AU11" i="12"/>
  <c r="AT11" i="12"/>
  <c r="AS11" i="12"/>
  <c r="AR11" i="12"/>
  <c r="AQ11" i="12"/>
  <c r="AY10" i="12"/>
  <c r="AX10" i="12"/>
  <c r="AW10" i="12"/>
  <c r="AV10" i="12"/>
  <c r="AU10" i="12"/>
  <c r="AT10" i="12"/>
  <c r="AS10" i="12"/>
  <c r="AR10" i="12"/>
  <c r="AQ10" i="12"/>
  <c r="AY9" i="12"/>
  <c r="AX9" i="12"/>
  <c r="AW9" i="12"/>
  <c r="AV9" i="12"/>
  <c r="AU9" i="12"/>
  <c r="AT9" i="12"/>
  <c r="AS9" i="12"/>
  <c r="AR9" i="12"/>
  <c r="AQ9" i="12"/>
  <c r="AY8" i="12"/>
  <c r="AX8" i="12"/>
  <c r="AW8" i="12"/>
  <c r="AV8" i="12"/>
  <c r="AU8" i="12"/>
  <c r="AT8" i="12"/>
  <c r="AS8" i="12"/>
  <c r="AR8" i="12"/>
  <c r="AQ8" i="12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AX14" i="11"/>
  <c r="AW14" i="11"/>
  <c r="AV14" i="11"/>
  <c r="AU14" i="11"/>
  <c r="AT14" i="11"/>
  <c r="AS14" i="11"/>
  <c r="AR14" i="11"/>
  <c r="AQ14" i="11"/>
  <c r="AP14" i="11"/>
  <c r="AX13" i="11"/>
  <c r="AW13" i="11"/>
  <c r="AV13" i="11"/>
  <c r="AU13" i="11"/>
  <c r="AT13" i="11"/>
  <c r="AS13" i="11"/>
  <c r="AR13" i="11"/>
  <c r="AQ13" i="11"/>
  <c r="AP13" i="11"/>
  <c r="AX12" i="11"/>
  <c r="AW12" i="11"/>
  <c r="AV12" i="11"/>
  <c r="AU12" i="11"/>
  <c r="AT12" i="11"/>
  <c r="AS12" i="11"/>
  <c r="AR12" i="11"/>
  <c r="AQ12" i="11"/>
  <c r="AP12" i="11"/>
  <c r="AX11" i="11"/>
  <c r="AW11" i="11"/>
  <c r="AV11" i="11"/>
  <c r="AU11" i="11"/>
  <c r="AT11" i="11"/>
  <c r="AS11" i="11"/>
  <c r="AR11" i="11"/>
  <c r="AQ11" i="11"/>
  <c r="AP11" i="11"/>
  <c r="AX10" i="11"/>
  <c r="AW10" i="11"/>
  <c r="AV10" i="11"/>
  <c r="AU10" i="11"/>
  <c r="AT10" i="11"/>
  <c r="AS10" i="11"/>
  <c r="AR10" i="11"/>
  <c r="AQ10" i="11"/>
  <c r="AP10" i="11"/>
  <c r="AX9" i="11"/>
  <c r="AW9" i="11"/>
  <c r="AV9" i="11"/>
  <c r="AU9" i="11"/>
  <c r="AT9" i="11"/>
  <c r="AS9" i="11"/>
  <c r="AR9" i="11"/>
  <c r="AQ9" i="11"/>
  <c r="AP9" i="11"/>
  <c r="AX8" i="11"/>
  <c r="AW8" i="11"/>
  <c r="AV8" i="11"/>
  <c r="AU8" i="11"/>
  <c r="AT8" i="11"/>
  <c r="AS8" i="11"/>
  <c r="AR8" i="11"/>
  <c r="AQ8" i="11"/>
  <c r="AP8" i="11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Y14" i="10"/>
  <c r="AX14" i="10"/>
  <c r="AW14" i="10"/>
  <c r="AV14" i="10"/>
  <c r="AU14" i="10"/>
  <c r="AT14" i="10"/>
  <c r="AS14" i="10"/>
  <c r="AR14" i="10"/>
  <c r="AQ14" i="10"/>
  <c r="AY13" i="10"/>
  <c r="AX13" i="10"/>
  <c r="AW13" i="10"/>
  <c r="AV13" i="10"/>
  <c r="AU13" i="10"/>
  <c r="AT13" i="10"/>
  <c r="AS13" i="10"/>
  <c r="AR13" i="10"/>
  <c r="AQ13" i="10"/>
  <c r="AY12" i="10"/>
  <c r="AX12" i="10"/>
  <c r="AW12" i="10"/>
  <c r="AV12" i="10"/>
  <c r="AU12" i="10"/>
  <c r="AT12" i="10"/>
  <c r="AS12" i="10"/>
  <c r="AR12" i="10"/>
  <c r="AQ12" i="10"/>
  <c r="AY11" i="10"/>
  <c r="AX11" i="10"/>
  <c r="AW11" i="10"/>
  <c r="AV11" i="10"/>
  <c r="AU11" i="10"/>
  <c r="AT11" i="10"/>
  <c r="AS11" i="10"/>
  <c r="AR11" i="10"/>
  <c r="AQ11" i="10"/>
  <c r="AY10" i="10"/>
  <c r="AX10" i="10"/>
  <c r="AW10" i="10"/>
  <c r="AV10" i="10"/>
  <c r="AU10" i="10"/>
  <c r="AT10" i="10"/>
  <c r="AS10" i="10"/>
  <c r="AR10" i="10"/>
  <c r="AQ10" i="10"/>
  <c r="AY9" i="10"/>
  <c r="AX9" i="10"/>
  <c r="AW9" i="10"/>
  <c r="AV9" i="10"/>
  <c r="AU9" i="10"/>
  <c r="AT9" i="10"/>
  <c r="AS9" i="10"/>
  <c r="AR9" i="10"/>
  <c r="AQ9" i="10"/>
  <c r="AY8" i="10"/>
  <c r="AX8" i="10"/>
  <c r="AW8" i="10"/>
  <c r="AV8" i="10"/>
  <c r="AU8" i="10"/>
  <c r="AT8" i="10"/>
  <c r="AS8" i="10"/>
  <c r="AR8" i="10"/>
  <c r="AQ8" i="10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AV14" i="9"/>
  <c r="AU14" i="9"/>
  <c r="AT14" i="9"/>
  <c r="AS14" i="9"/>
  <c r="AR14" i="9"/>
  <c r="AQ14" i="9"/>
  <c r="AP14" i="9"/>
  <c r="AO14" i="9"/>
  <c r="AN14" i="9"/>
  <c r="AV13" i="9"/>
  <c r="AU13" i="9"/>
  <c r="AT13" i="9"/>
  <c r="AS13" i="9"/>
  <c r="AR13" i="9"/>
  <c r="AQ13" i="9"/>
  <c r="AP13" i="9"/>
  <c r="AO13" i="9"/>
  <c r="AN13" i="9"/>
  <c r="AV12" i="9"/>
  <c r="AU12" i="9"/>
  <c r="AT12" i="9"/>
  <c r="AS12" i="9"/>
  <c r="AR12" i="9"/>
  <c r="AQ12" i="9"/>
  <c r="AP12" i="9"/>
  <c r="AO12" i="9"/>
  <c r="AN12" i="9"/>
  <c r="AV11" i="9"/>
  <c r="AU11" i="9"/>
  <c r="AT11" i="9"/>
  <c r="AS11" i="9"/>
  <c r="AR11" i="9"/>
  <c r="AQ11" i="9"/>
  <c r="AP11" i="9"/>
  <c r="AO11" i="9"/>
  <c r="AN11" i="9"/>
  <c r="AV10" i="9"/>
  <c r="AU10" i="9"/>
  <c r="AT10" i="9"/>
  <c r="AS10" i="9"/>
  <c r="AR10" i="9"/>
  <c r="AQ10" i="9"/>
  <c r="AP10" i="9"/>
  <c r="AO10" i="9"/>
  <c r="AN10" i="9"/>
  <c r="AV9" i="9"/>
  <c r="AU9" i="9"/>
  <c r="AT9" i="9"/>
  <c r="AS9" i="9"/>
  <c r="AR9" i="9"/>
  <c r="AQ9" i="9"/>
  <c r="AP9" i="9"/>
  <c r="AO9" i="9"/>
  <c r="AN9" i="9"/>
  <c r="AV8" i="9"/>
  <c r="AU8" i="9"/>
  <c r="AT8" i="9"/>
  <c r="AS8" i="9"/>
  <c r="AR8" i="9"/>
  <c r="AQ8" i="9"/>
  <c r="AP8" i="9"/>
  <c r="AO8" i="9"/>
  <c r="AN8" i="9"/>
  <c r="AQ8" i="7"/>
  <c r="AQ9" i="7"/>
  <c r="AQ10" i="7"/>
  <c r="AQ12" i="7"/>
  <c r="AQ13" i="7"/>
  <c r="AQ14" i="7"/>
  <c r="AQ11" i="7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AY14" i="8"/>
  <c r="AX14" i="8"/>
  <c r="AW14" i="8"/>
  <c r="AV14" i="8"/>
  <c r="AU14" i="8"/>
  <c r="AT14" i="8"/>
  <c r="AS14" i="8"/>
  <c r="AR14" i="8"/>
  <c r="AQ14" i="8"/>
  <c r="AY13" i="8"/>
  <c r="AX13" i="8"/>
  <c r="AW13" i="8"/>
  <c r="AV13" i="8"/>
  <c r="AU13" i="8"/>
  <c r="AT13" i="8"/>
  <c r="AS13" i="8"/>
  <c r="AR13" i="8"/>
  <c r="AQ13" i="8"/>
  <c r="AY12" i="8"/>
  <c r="AX12" i="8"/>
  <c r="AW12" i="8"/>
  <c r="AV12" i="8"/>
  <c r="AU12" i="8"/>
  <c r="AT12" i="8"/>
  <c r="AS12" i="8"/>
  <c r="AR12" i="8"/>
  <c r="AQ12" i="8"/>
  <c r="AY11" i="8"/>
  <c r="AX11" i="8"/>
  <c r="AW11" i="8"/>
  <c r="AV11" i="8"/>
  <c r="AU11" i="8"/>
  <c r="AT11" i="8"/>
  <c r="AS11" i="8"/>
  <c r="AR11" i="8"/>
  <c r="AQ11" i="8"/>
  <c r="AY10" i="8"/>
  <c r="AX10" i="8"/>
  <c r="AW10" i="8"/>
  <c r="AV10" i="8"/>
  <c r="AU10" i="8"/>
  <c r="AT10" i="8"/>
  <c r="AS10" i="8"/>
  <c r="AR10" i="8"/>
  <c r="AQ10" i="8"/>
  <c r="AY9" i="8"/>
  <c r="AX9" i="8"/>
  <c r="AW9" i="8"/>
  <c r="AV9" i="8"/>
  <c r="AU9" i="8"/>
  <c r="AT9" i="8"/>
  <c r="AS9" i="8"/>
  <c r="AR9" i="8"/>
  <c r="AQ9" i="8"/>
  <c r="AY8" i="8"/>
  <c r="AX8" i="8"/>
  <c r="AW8" i="8"/>
  <c r="AV8" i="8"/>
  <c r="AU8" i="8"/>
  <c r="AT8" i="8"/>
  <c r="AS8" i="8"/>
  <c r="AR8" i="8"/>
  <c r="AQ8" i="8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AY14" i="7"/>
  <c r="AX14" i="7"/>
  <c r="AW14" i="7"/>
  <c r="AV14" i="7"/>
  <c r="AU14" i="7"/>
  <c r="AT14" i="7"/>
  <c r="AS14" i="7"/>
  <c r="AR14" i="7"/>
  <c r="AY13" i="7"/>
  <c r="AX13" i="7"/>
  <c r="AW13" i="7"/>
  <c r="AV13" i="7"/>
  <c r="AU13" i="7"/>
  <c r="AT13" i="7"/>
  <c r="AS13" i="7"/>
  <c r="AR13" i="7"/>
  <c r="AY12" i="7"/>
  <c r="AX12" i="7"/>
  <c r="AW12" i="7"/>
  <c r="AV12" i="7"/>
  <c r="AU12" i="7"/>
  <c r="AT12" i="7"/>
  <c r="AS12" i="7"/>
  <c r="AR12" i="7"/>
  <c r="AY11" i="7"/>
  <c r="AX11" i="7"/>
  <c r="AW11" i="7"/>
  <c r="AV11" i="7"/>
  <c r="AU11" i="7"/>
  <c r="AT11" i="7"/>
  <c r="AS11" i="7"/>
  <c r="AR11" i="7"/>
  <c r="AY10" i="7"/>
  <c r="AX10" i="7"/>
  <c r="AW10" i="7"/>
  <c r="AV10" i="7"/>
  <c r="AU10" i="7"/>
  <c r="AT10" i="7"/>
  <c r="AS10" i="7"/>
  <c r="AR10" i="7"/>
  <c r="AY9" i="7"/>
  <c r="AX9" i="7"/>
  <c r="AW9" i="7"/>
  <c r="AV9" i="7"/>
  <c r="AU9" i="7"/>
  <c r="AT9" i="7"/>
  <c r="AS9" i="7"/>
  <c r="AR9" i="7"/>
  <c r="AY8" i="7"/>
  <c r="AX8" i="7"/>
  <c r="AW8" i="7"/>
  <c r="AV8" i="7"/>
  <c r="AU8" i="7"/>
  <c r="AT8" i="7"/>
  <c r="AS8" i="7"/>
  <c r="AR8" i="7"/>
  <c r="AX15" i="18" l="1"/>
  <c r="AW16" i="18"/>
  <c r="AX17" i="18"/>
  <c r="AY16" i="15"/>
  <c r="AY17" i="14"/>
  <c r="AY15" i="14"/>
  <c r="AY16" i="12"/>
  <c r="AP15" i="11"/>
  <c r="AP16" i="11"/>
  <c r="AP17" i="11"/>
  <c r="AX16" i="11"/>
  <c r="AX15" i="11"/>
  <c r="AU15" i="9"/>
  <c r="AV16" i="9"/>
  <c r="AV17" i="9"/>
  <c r="AW15" i="18"/>
  <c r="AW17" i="18"/>
  <c r="AQ15" i="18"/>
  <c r="AS15" i="18"/>
  <c r="AU15" i="18"/>
  <c r="AP16" i="18"/>
  <c r="AR16" i="18"/>
  <c r="AT16" i="18"/>
  <c r="AV16" i="18"/>
  <c r="AX16" i="18"/>
  <c r="AQ17" i="18"/>
  <c r="AS17" i="18"/>
  <c r="AU17" i="18"/>
  <c r="AP15" i="18"/>
  <c r="AR15" i="18"/>
  <c r="AT15" i="18"/>
  <c r="AV15" i="18"/>
  <c r="AQ16" i="18"/>
  <c r="AS16" i="18"/>
  <c r="AU16" i="18"/>
  <c r="AP17" i="18"/>
  <c r="AR17" i="18"/>
  <c r="AT17" i="18"/>
  <c r="AV17" i="18"/>
  <c r="AY16" i="17"/>
  <c r="AY15" i="17"/>
  <c r="AY17" i="17"/>
  <c r="AR15" i="17"/>
  <c r="AT15" i="17"/>
  <c r="AV15" i="17"/>
  <c r="AX15" i="17"/>
  <c r="AR16" i="17"/>
  <c r="AT16" i="17"/>
  <c r="AV16" i="17"/>
  <c r="AX16" i="17"/>
  <c r="AR17" i="17"/>
  <c r="AT17" i="17"/>
  <c r="AV17" i="17"/>
  <c r="AX17" i="17"/>
  <c r="AQ15" i="17"/>
  <c r="AS15" i="17"/>
  <c r="AU15" i="17"/>
  <c r="AW15" i="17"/>
  <c r="AQ16" i="17"/>
  <c r="AS16" i="17"/>
  <c r="AU16" i="17"/>
  <c r="AW16" i="17"/>
  <c r="AQ17" i="17"/>
  <c r="AS17" i="17"/>
  <c r="AU17" i="17"/>
  <c r="AW17" i="17"/>
  <c r="AX15" i="16"/>
  <c r="AW16" i="16"/>
  <c r="AX17" i="16"/>
  <c r="AW15" i="16"/>
  <c r="AW17" i="16"/>
  <c r="AQ15" i="16"/>
  <c r="AS15" i="16"/>
  <c r="AU15" i="16"/>
  <c r="AP16" i="16"/>
  <c r="AR16" i="16"/>
  <c r="AT16" i="16"/>
  <c r="AV16" i="16"/>
  <c r="AX16" i="16"/>
  <c r="AQ17" i="16"/>
  <c r="AS17" i="16"/>
  <c r="AU17" i="16"/>
  <c r="AP15" i="16"/>
  <c r="AR15" i="16"/>
  <c r="AT15" i="16"/>
  <c r="AV15" i="16"/>
  <c r="AQ16" i="16"/>
  <c r="AS16" i="16"/>
  <c r="AU16" i="16"/>
  <c r="AP17" i="16"/>
  <c r="AR17" i="16"/>
  <c r="AT17" i="16"/>
  <c r="AV17" i="16"/>
  <c r="AY15" i="15"/>
  <c r="AY17" i="15"/>
  <c r="AR15" i="15"/>
  <c r="AT15" i="15"/>
  <c r="AV15" i="15"/>
  <c r="AX15" i="15"/>
  <c r="AR16" i="15"/>
  <c r="AT16" i="15"/>
  <c r="AV16" i="15"/>
  <c r="AX16" i="15"/>
  <c r="AR17" i="15"/>
  <c r="AT17" i="15"/>
  <c r="AV17" i="15"/>
  <c r="AX17" i="15"/>
  <c r="AQ15" i="15"/>
  <c r="AS15" i="15"/>
  <c r="AU15" i="15"/>
  <c r="AW15" i="15"/>
  <c r="AQ16" i="15"/>
  <c r="AS16" i="15"/>
  <c r="AU16" i="15"/>
  <c r="AW16" i="15"/>
  <c r="AQ17" i="15"/>
  <c r="AS17" i="15"/>
  <c r="AU17" i="15"/>
  <c r="AW17" i="15"/>
  <c r="AY16" i="14"/>
  <c r="AR15" i="14"/>
  <c r="AT15" i="14"/>
  <c r="AV15" i="14"/>
  <c r="AX15" i="14"/>
  <c r="AR16" i="14"/>
  <c r="AT16" i="14"/>
  <c r="AV16" i="14"/>
  <c r="AX16" i="14"/>
  <c r="AR17" i="14"/>
  <c r="AT17" i="14"/>
  <c r="AV17" i="14"/>
  <c r="AX17" i="14"/>
  <c r="AQ15" i="14"/>
  <c r="AS15" i="14"/>
  <c r="AU15" i="14"/>
  <c r="AW15" i="14"/>
  <c r="AQ16" i="14"/>
  <c r="AS16" i="14"/>
  <c r="AU16" i="14"/>
  <c r="AW16" i="14"/>
  <c r="AQ17" i="14"/>
  <c r="AS17" i="14"/>
  <c r="AU17" i="14"/>
  <c r="AW17" i="14"/>
  <c r="AW16" i="13"/>
  <c r="AX15" i="13"/>
  <c r="AX17" i="13"/>
  <c r="AQ15" i="13"/>
  <c r="AS15" i="13"/>
  <c r="AU15" i="13"/>
  <c r="AW15" i="13"/>
  <c r="AP16" i="13"/>
  <c r="AR16" i="13"/>
  <c r="AT16" i="13"/>
  <c r="AV16" i="13"/>
  <c r="AX16" i="13"/>
  <c r="AQ17" i="13"/>
  <c r="AS17" i="13"/>
  <c r="AU17" i="13"/>
  <c r="AW17" i="13"/>
  <c r="AP15" i="13"/>
  <c r="AR15" i="13"/>
  <c r="AT15" i="13"/>
  <c r="AV15" i="13"/>
  <c r="AQ16" i="13"/>
  <c r="AS16" i="13"/>
  <c r="AU16" i="13"/>
  <c r="AP17" i="13"/>
  <c r="AR17" i="13"/>
  <c r="AT17" i="13"/>
  <c r="AV17" i="13"/>
  <c r="AY15" i="12"/>
  <c r="AY17" i="12"/>
  <c r="AR15" i="12"/>
  <c r="AT15" i="12"/>
  <c r="AV15" i="12"/>
  <c r="AX15" i="12"/>
  <c r="AR16" i="12"/>
  <c r="AT16" i="12"/>
  <c r="AV16" i="12"/>
  <c r="AX16" i="12"/>
  <c r="AR17" i="12"/>
  <c r="AT17" i="12"/>
  <c r="AV17" i="12"/>
  <c r="AX17" i="12"/>
  <c r="AQ15" i="12"/>
  <c r="AS15" i="12"/>
  <c r="AU15" i="12"/>
  <c r="AW15" i="12"/>
  <c r="AQ16" i="12"/>
  <c r="AS16" i="12"/>
  <c r="AU16" i="12"/>
  <c r="AW16" i="12"/>
  <c r="AQ17" i="12"/>
  <c r="AS17" i="12"/>
  <c r="AU17" i="12"/>
  <c r="AW17" i="12"/>
  <c r="AX17" i="11"/>
  <c r="AQ15" i="11"/>
  <c r="AS15" i="11"/>
  <c r="AU15" i="11"/>
  <c r="AW15" i="11"/>
  <c r="AQ16" i="11"/>
  <c r="AS16" i="11"/>
  <c r="AU16" i="11"/>
  <c r="AW16" i="11"/>
  <c r="AQ17" i="11"/>
  <c r="AS17" i="11"/>
  <c r="AU17" i="11"/>
  <c r="AW17" i="11"/>
  <c r="AR15" i="11"/>
  <c r="AT15" i="11"/>
  <c r="AV15" i="11"/>
  <c r="AR16" i="11"/>
  <c r="AT16" i="11"/>
  <c r="AV16" i="11"/>
  <c r="AR17" i="11"/>
  <c r="AT17" i="11"/>
  <c r="AV17" i="11"/>
  <c r="AY15" i="10"/>
  <c r="AY17" i="10"/>
  <c r="AY16" i="10"/>
  <c r="AR15" i="10"/>
  <c r="AT15" i="10"/>
  <c r="AV15" i="10"/>
  <c r="AX15" i="10"/>
  <c r="AR16" i="10"/>
  <c r="AT16" i="10"/>
  <c r="AV16" i="10"/>
  <c r="AX16" i="10"/>
  <c r="AR17" i="10"/>
  <c r="AT17" i="10"/>
  <c r="AV17" i="10"/>
  <c r="AX17" i="10"/>
  <c r="AQ15" i="10"/>
  <c r="AS15" i="10"/>
  <c r="AU15" i="10"/>
  <c r="AW15" i="10"/>
  <c r="AQ16" i="10"/>
  <c r="AS16" i="10"/>
  <c r="AU16" i="10"/>
  <c r="AW16" i="10"/>
  <c r="AQ17" i="10"/>
  <c r="AS17" i="10"/>
  <c r="AU17" i="10"/>
  <c r="AW17" i="10"/>
  <c r="AV15" i="9"/>
  <c r="AO15" i="9"/>
  <c r="AQ15" i="9"/>
  <c r="AS15" i="9"/>
  <c r="AO16" i="9"/>
  <c r="AQ16" i="9"/>
  <c r="AS16" i="9"/>
  <c r="AU16" i="9"/>
  <c r="AO17" i="9"/>
  <c r="AQ17" i="9"/>
  <c r="AS17" i="9"/>
  <c r="AU17" i="9"/>
  <c r="AN15" i="9"/>
  <c r="AP15" i="9"/>
  <c r="AR15" i="9"/>
  <c r="AT15" i="9"/>
  <c r="AN16" i="9"/>
  <c r="AP16" i="9"/>
  <c r="AR16" i="9"/>
  <c r="AT16" i="9"/>
  <c r="AN17" i="9"/>
  <c r="AP17" i="9"/>
  <c r="AR17" i="9"/>
  <c r="AT17" i="9"/>
  <c r="AQ15" i="7"/>
  <c r="AY15" i="8"/>
  <c r="AY17" i="8"/>
  <c r="AY16" i="8"/>
  <c r="AR15" i="8"/>
  <c r="AT15" i="8"/>
  <c r="AV15" i="8"/>
  <c r="AX15" i="8"/>
  <c r="AR16" i="8"/>
  <c r="AT16" i="8"/>
  <c r="AV16" i="8"/>
  <c r="AX16" i="8"/>
  <c r="AX17" i="8"/>
  <c r="AR17" i="8"/>
  <c r="AT17" i="8"/>
  <c r="AV17" i="8"/>
  <c r="AQ15" i="8"/>
  <c r="AS15" i="8"/>
  <c r="AU15" i="8"/>
  <c r="AW15" i="8"/>
  <c r="AQ16" i="8"/>
  <c r="AS16" i="8"/>
  <c r="AU16" i="8"/>
  <c r="AW16" i="8"/>
  <c r="AQ17" i="8"/>
  <c r="AS17" i="8"/>
  <c r="AU17" i="8"/>
  <c r="AW17" i="8"/>
  <c r="AY16" i="7"/>
  <c r="AY15" i="7"/>
  <c r="AY17" i="7"/>
  <c r="AR15" i="7"/>
  <c r="AT15" i="7"/>
  <c r="AV15" i="7"/>
  <c r="AX15" i="7"/>
  <c r="AR16" i="7"/>
  <c r="AT16" i="7"/>
  <c r="AV16" i="7"/>
  <c r="AX16" i="7"/>
  <c r="AR17" i="7"/>
  <c r="AT17" i="7"/>
  <c r="AV17" i="7"/>
  <c r="AX17" i="7"/>
  <c r="AS15" i="7"/>
  <c r="AU15" i="7"/>
  <c r="AW15" i="7"/>
  <c r="AQ16" i="7"/>
  <c r="AS16" i="7"/>
  <c r="AU16" i="7"/>
  <c r="AW16" i="7"/>
  <c r="AQ17" i="7"/>
  <c r="AS17" i="7"/>
  <c r="AU17" i="7"/>
  <c r="AW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E6496C62-CE46-446E-9F83-68B596B2C0D6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187316CC-E97E-4669-AEDE-A2C7DC828A2F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B5115982-2812-4CD1-9F75-337A937B882D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CD364200-416A-4319-BCB9-E0096227743A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A19820A5-F51E-4AD5-8806-920729D61EF2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8F7E35C2-CD87-48CC-9D20-EF61309EB711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2F63118F-3082-4042-A2D6-381467B79671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F7F06871-A277-4D61-B0B5-C6FB0E44B99B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886E5BB0-8460-4857-BB22-71BD898FCB1F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6B40054C-C448-43AE-B766-C20863E70E5E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97C27E26-D6C7-4BB8-A105-3106F63D8B8D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5B793C95-347B-477E-AE2F-603764214A1F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FCF7C829-E72A-4826-B75D-FB1EA4F297A5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E4391B9F-2242-424A-B9BF-FC69A38D53AD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C6F4BDE3-0D5A-453F-AFF9-B15C948C8108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095D2C35-BE38-4242-8D2B-7570AA4BE212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35E27AE7-017E-43A3-BDC2-285C59C6ACA6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1998D3B6-8EFD-404D-81B1-5D09AB0BC271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933446C4-8650-4971-8209-5601E5251C99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E0ADF219-2D74-4047-9DC4-9D902C4B1903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E51B08D2-9410-4313-8E48-99488533956F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525BF2C6-1B78-476D-8B2D-DE0AB71FBDDA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30B3EAF5-F173-4152-AED3-5253F1774105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073FD496-752D-49F6-9E60-26FEC2E1C4CE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7386F299-CC5F-45C0-BCFC-2FEF3D3509F7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9C94DA26-CA04-4FA8-8AAA-B03A3B8A4E31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17A79684-AF18-44EA-98C2-41C31C247D45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D27051C2-ABEB-408F-855B-D4BCAF986C22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EB226CDE-99FB-4CCE-BF81-8AE2BC1EC916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A002F0CC-DE8C-4371-9896-2DA3895FF39A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437E2308-331A-4E29-AD0E-F36348785062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C202B55E-B577-44BA-A261-9740393D5EB6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AF385B0B-7F67-4576-A973-383496E23FC3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9DFDD57F-25B2-4EE6-9327-590025E915E1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A38CDADA-4B6C-4CAA-85FA-02854BF392B7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136DDA95-7D30-4529-831D-725D05EFBC98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7582AB12-FA88-44F8-B600-F4553B9167C6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BCCF0676-0BB8-4D08-8AF9-0D257AC89D7D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2F27F218-E498-4E1E-87C1-A4DE77641436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3D028715-A40E-4080-91A3-0373A886510C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EFB38CBD-0DC8-4CA9-9F68-A45796BFF88D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99273E01-6C6A-4E9E-AFE7-B90ACCE113DB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830EADDB-204C-46B1-A555-68C6287E15DC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62F95237-7A0B-4867-8894-32CE1A6F7590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88B98C9D-5159-4A6A-A5E8-48A31C01346D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152DDF7D-C3AE-4A64-8788-92231A88EA3E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3615E38E-044E-4900-83DF-18FCFB1D72A2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54626FA1-C6D7-4857-82DE-547FB94D1AB0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F4A9DCA3-9C7A-446B-93E7-8D2A9E62B7D9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3D5789F1-0853-4DCD-8FAB-ACEA1D381C64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4EAF469D-62A2-446B-BA3B-022BF8AA20F2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A1D7128D-ECD0-4DCA-BDDA-E65868CB7696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2B47DA57-93EE-48FB-A94C-BE55CC99DC6B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FA3C3627-211B-4F0C-B715-1E36FAEE43AB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B2765895-4169-4D93-A864-71A05D7DD917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8CFE6997-5872-48EA-808A-1A9515E783CE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8770C5A6-C27B-43A1-AD18-A9435F4094C8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37E5B833-130C-4265-A9EC-AD25060E2985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54E34F64-368A-49B9-BFE8-2BCB9656263C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78186A2F-8A0B-40DC-A3FE-BC16AAFC78CF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71955D07-7C3F-4E9A-AB89-CC66F50E7DD5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060E3834-E3C3-4A04-AB23-714A6110CC0C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63B73337-9348-4706-BE5F-4D55DB240227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B3665CFC-F982-4D02-A98B-3F6447E71B4F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BDA5D480-3D14-4E94-95EC-BFF1B6CEC6CA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9C9513B2-B8A7-426B-BBC6-BF945910F5DB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F42B5B2E-EDBE-4804-9561-558711178E52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976A0B60-E477-404F-9138-C539A5610A57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C2A7AE0A-F334-4190-97D9-22A2E3698583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D9F40B37-CE60-4C3C-A4DA-D9B0806C3A87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58D40196-B9F1-4288-B1F3-8BA2D3FFAC8F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70BCBB0B-1125-4DE4-9DCE-A6B72A1AC1D4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F8D64F13-8F43-429E-9C84-8171CC88E08F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C447EEFF-02AE-40BE-A4A4-993D39A8A0A2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7400B877-AAB6-4D8F-B736-6DEA43D6FB09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A83C7686-A1A3-429D-9F3F-1F737AD6E3D5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3688EDFF-D0DC-400E-A05F-5EE3B900E3B9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9295B360-F1CD-4020-84E5-96DB5B01FAFC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EDB5D1B6-558E-40CA-AB67-AFB8A9EE21E6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CF6A6886-A54C-4904-9A5A-F4771D3E0E3F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F8379B54-63FA-427E-A48C-C2E3953BAEB6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4B83154E-1705-4C9F-8002-C0F9A2792D4A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1F009D6E-A1F3-452D-ADBB-D6BC765D49DA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C8861638-3A35-4586-86B6-CE08131ED4CB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96351A78-ED5C-4ED5-9E65-00C83600058C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05A414C7-AC7C-43EF-B18F-82063F45F2E0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9B1AA156-3AA5-4D46-8DBD-CD260CDA5F7C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3B856FD2-DA3F-425D-966E-247A3DA3A7DB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ZBA</author>
  </authors>
  <commentList>
    <comment ref="E6" authorId="0" shapeId="0" xr:uid="{F459936C-2CE9-441B-88F4-3BEAD0F78624}">
      <text>
        <r>
          <rPr>
            <sz val="10"/>
            <color rgb="FF000000"/>
            <rFont val="Arial"/>
            <family val="2"/>
          </rPr>
          <t>Jornada matutina (M5 a M7) - 6 hrs: legendas de 01 a 04</t>
        </r>
      </text>
    </comment>
    <comment ref="F6" authorId="0" shapeId="0" xr:uid="{AE0208AB-C736-4364-99D5-351BCD667BD1}">
      <text>
        <r>
          <rPr>
            <sz val="10"/>
            <color rgb="FF000000"/>
            <rFont val="Arial"/>
            <family val="2"/>
          </rPr>
          <t>Jornada diurna - 08 hrs (MT): legendas de 11 a 16</t>
        </r>
      </text>
    </comment>
    <comment ref="G6" authorId="0" shapeId="0" xr:uid="{A49138DB-659D-4A3D-A17E-B64BD9170DA7}">
      <text>
        <r>
          <rPr>
            <sz val="10"/>
            <color rgb="FF000000"/>
            <rFont val="Arial"/>
            <family val="2"/>
          </rPr>
          <t>Jornada diurna - 12 hrs (D): legendas de 17 a 20</t>
        </r>
      </text>
    </comment>
    <comment ref="H6" authorId="0" shapeId="0" xr:uid="{87E6781E-12BD-4944-BC4E-7B9ADCC3113F}">
      <text>
        <r>
          <rPr>
            <sz val="10"/>
            <color rgb="FF000000"/>
            <rFont val="Arial"/>
            <family val="2"/>
          </rPr>
          <t>Jornada de 24 hrs (DN) - dois intervalos: legendas de 15 a 22</t>
        </r>
      </text>
    </comment>
    <comment ref="J6" authorId="0" shapeId="0" xr:uid="{E016D1AB-B969-415F-B9F8-B16EF6D2E641}">
      <text>
        <r>
          <rPr>
            <sz val="10"/>
            <color rgb="FF000000"/>
            <rFont val="Arial"/>
            <family val="2"/>
          </rPr>
          <t>Jornada  vespertina - 6 hrs (T5 a T8): legendas de 05 a 08</t>
        </r>
      </text>
    </comment>
    <comment ref="K6" authorId="0" shapeId="0" xr:uid="{2923F724-041E-4DF0-8994-81062988D404}">
      <text>
        <r>
          <rPr>
            <sz val="10"/>
            <color rgb="FF000000"/>
            <rFont val="Arial"/>
            <family val="2"/>
          </rPr>
          <t>Jornada noturna:</t>
        </r>
        <r>
          <rPr>
            <sz val="10"/>
            <color rgb="FF000000"/>
            <rFont val="Arial"/>
            <family val="2"/>
          </rPr>
          <t xml:space="preserve">
6 hrs (N4 - exclusiva dos fisioterapeutas): legendas 09 e 10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12 hrs (N1 a N3): legendas 21 a 24</t>
        </r>
      </text>
    </comment>
    <comment ref="H7" authorId="0" shapeId="0" xr:uid="{EB6990EE-FA35-4B2F-8539-A3E5C6FAE577}">
      <text>
        <r>
          <rPr>
            <sz val="10"/>
            <color rgb="FF000000"/>
            <rFont val="Arial"/>
            <family val="2"/>
          </rPr>
          <t>Primeiro intervalo: legendas 17 a 20</t>
        </r>
      </text>
    </comment>
    <comment ref="I7" authorId="0" shapeId="0" xr:uid="{551CFBB5-B3A2-41D8-936D-9D4D6B05E566}">
      <text>
        <r>
          <rPr>
            <sz val="10"/>
            <color rgb="FF000000"/>
            <rFont val="Arial"/>
            <family val="2"/>
          </rPr>
          <t>Segundo intervalo: legandas 21 a 24</t>
        </r>
      </text>
    </comment>
  </commentList>
</comments>
</file>

<file path=xl/sharedStrings.xml><?xml version="1.0" encoding="utf-8"?>
<sst xmlns="http://schemas.openxmlformats.org/spreadsheetml/2006/main" count="3126" uniqueCount="119">
  <si>
    <t>Hospital Universitário Professor Polydoro Ernani de São Thiago</t>
  </si>
  <si>
    <t>ESCALA MENSAL DE TRABALHO</t>
  </si>
  <si>
    <t>DIVISÃO /SETOR/UNIDADE:</t>
  </si>
  <si>
    <t>MÊS:</t>
  </si>
  <si>
    <t>ANO:</t>
  </si>
  <si>
    <t>CH MENSAL</t>
  </si>
  <si>
    <t>LM/LP/L</t>
  </si>
  <si>
    <t>Abono</t>
  </si>
  <si>
    <t>Férias</t>
  </si>
  <si>
    <t>LC</t>
  </si>
  <si>
    <t>CE</t>
  </si>
  <si>
    <t>AF  Legais</t>
  </si>
  <si>
    <t xml:space="preserve"> TOTAL AFASTAMENTOS</t>
  </si>
  <si>
    <t>APH</t>
  </si>
  <si>
    <t>SIAPE</t>
  </si>
  <si>
    <t>CARGO</t>
  </si>
  <si>
    <t>VÍNCULO</t>
  </si>
  <si>
    <t>INTERVALO</t>
  </si>
  <si>
    <t>DIAS DO MÊS</t>
  </si>
  <si>
    <t>M</t>
  </si>
  <si>
    <t>MT</t>
  </si>
  <si>
    <t>D</t>
  </si>
  <si>
    <t>DN</t>
  </si>
  <si>
    <t>T</t>
  </si>
  <si>
    <t>N</t>
  </si>
  <si>
    <t>QUA</t>
  </si>
  <si>
    <t>QUI</t>
  </si>
  <si>
    <t>SEX</t>
  </si>
  <si>
    <t>SAB</t>
  </si>
  <si>
    <t>DOM</t>
  </si>
  <si>
    <t>SEG</t>
  </si>
  <si>
    <t>TER</t>
  </si>
  <si>
    <t>Total</t>
  </si>
  <si>
    <t>Dias</t>
  </si>
  <si>
    <t>EBSERH</t>
  </si>
  <si>
    <t>RJU</t>
  </si>
  <si>
    <t>TOTAL PROFISSIONAIS MATUTINO</t>
  </si>
  <si>
    <t>TOTAL DE PROFISSIONAIS VESPERTINO</t>
  </si>
  <si>
    <t>Legenda:</t>
  </si>
  <si>
    <t>Licença Maternidade</t>
  </si>
  <si>
    <t>LM</t>
  </si>
  <si>
    <t>FE</t>
  </si>
  <si>
    <t>PF</t>
  </si>
  <si>
    <t>Licença Paternidade</t>
  </si>
  <si>
    <t>LP</t>
  </si>
  <si>
    <t>Feriado</t>
  </si>
  <si>
    <t>FD</t>
  </si>
  <si>
    <t>AB</t>
  </si>
  <si>
    <t>Licença Médica/Odontológica</t>
  </si>
  <si>
    <t>L</t>
  </si>
  <si>
    <t>Folga</t>
  </si>
  <si>
    <t>FO</t>
  </si>
  <si>
    <t>Licença Capacitação</t>
  </si>
  <si>
    <t>RC</t>
  </si>
  <si>
    <t>AF</t>
  </si>
  <si>
    <t>DEZEMBRO</t>
  </si>
  <si>
    <t>GILBERTO DO NASCIMENTO GALEGO</t>
  </si>
  <si>
    <t>ME</t>
  </si>
  <si>
    <t>CHEFIA</t>
  </si>
  <si>
    <t>PIERRE GALVAGNI SILVEIRA  </t>
  </si>
  <si>
    <t>EVANDRO LUIZ DUPONT</t>
  </si>
  <si>
    <t>LUCIANO RODRIGUES SCHMIDT</t>
  </si>
  <si>
    <t>LUIZ AUGUSTO BACK</t>
  </si>
  <si>
    <t>MARISA HELENA DA SILVA HORN</t>
  </si>
  <si>
    <t>BRUNO COELHO PEREIRA</t>
  </si>
  <si>
    <t>M1</t>
  </si>
  <si>
    <t>T1</t>
  </si>
  <si>
    <r>
      <t xml:space="preserve">MÉDICOS ASSISTENCIAIS
</t>
    </r>
    <r>
      <rPr>
        <sz val="9"/>
        <color rgb="FF000000"/>
        <rFont val="Calibri"/>
        <family val="2"/>
      </rPr>
      <t>NOME COMPLETO</t>
    </r>
  </si>
  <si>
    <t>Manhã  (07-12H)</t>
  </si>
  <si>
    <t>Manhã  (07-13:15H)</t>
  </si>
  <si>
    <t>Tarde (12-19H)</t>
  </si>
  <si>
    <t>Tarde (13:30-19:45)</t>
  </si>
  <si>
    <t>T2</t>
  </si>
  <si>
    <t>M2</t>
  </si>
  <si>
    <t>Diurno (7-19H)</t>
  </si>
  <si>
    <t>Plantão Dia (8 hrs) (8-17H)</t>
  </si>
  <si>
    <t>M3</t>
  </si>
  <si>
    <t>Manhã  (07:30-12:30H)</t>
  </si>
  <si>
    <t>TOTAL DE PROFISSIONAIS SOBREAVISO</t>
  </si>
  <si>
    <t>SN</t>
  </si>
  <si>
    <t>Sobreaviso noite</t>
  </si>
  <si>
    <t>Sobreaviso dia/noite</t>
  </si>
  <si>
    <t>SDN</t>
  </si>
  <si>
    <t>Tarde (14-18h)</t>
  </si>
  <si>
    <t>T3</t>
  </si>
  <si>
    <t>M2 SN</t>
  </si>
  <si>
    <t>M1 SN</t>
  </si>
  <si>
    <t>T1 SN</t>
  </si>
  <si>
    <t>T3 SN</t>
  </si>
  <si>
    <t>UNIDADE DO SISTEMA CARDIOVASCULAR - CIRURGIA VASCULAR</t>
  </si>
  <si>
    <t>D SN</t>
  </si>
  <si>
    <t>SETEMBRO</t>
  </si>
  <si>
    <t>OUTUBRO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</si>
  <si>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</si>
  <si>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</si>
  <si>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</si>
  <si>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</si>
  <si>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</si>
  <si>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</si>
  <si>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</si>
  <si>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</si>
  <si>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NOVEMBRO</t>
  </si>
  <si>
    <t xml:space="preserve"> SDN</t>
  </si>
  <si>
    <t>M1 SDN</t>
  </si>
  <si>
    <t xml:space="preserve">     SN</t>
  </si>
  <si>
    <t>D  SN</t>
  </si>
  <si>
    <t>T  SN</t>
  </si>
  <si>
    <t>REF.</t>
  </si>
  <si>
    <t>M1  SN</t>
  </si>
  <si>
    <t>T1  SN</t>
  </si>
  <si>
    <t>D    SN</t>
  </si>
  <si>
    <t>D   SN</t>
  </si>
  <si>
    <t>M1   SN</t>
  </si>
  <si>
    <t xml:space="preserve">      SN</t>
  </si>
  <si>
    <t>T    SN</t>
  </si>
  <si>
    <t xml:space="preserve">T3 </t>
  </si>
  <si>
    <t xml:space="preserve">M2 </t>
  </si>
  <si>
    <t xml:space="preserve">    </t>
  </si>
  <si>
    <t xml:space="preserve">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</si>
</sst>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General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262626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26262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8EA9DB"/>
        <bgColor rgb="FF8EA9DB"/>
      </patternFill>
    </fill>
    <fill>
      <patternFill patternType="solid">
        <fgColor rgb="FFD9E1F2"/>
        <bgColor rgb="FFD9E1F2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262626"/>
      </top>
      <bottom/>
      <diagonal/>
    </border>
    <border>
      <left/>
      <right style="thin">
        <color rgb="FF262626"/>
      </right>
      <top style="thin">
        <color rgb="FF262626"/>
      </top>
      <bottom/>
      <diagonal/>
    </border>
    <border>
      <left/>
      <right style="thin">
        <color rgb="FF262626"/>
      </right>
      <top/>
      <bottom/>
      <diagonal/>
    </border>
    <border>
      <left style="thin">
        <color rgb="FF000000"/>
      </left>
      <right/>
      <top style="thin">
        <color rgb="FF262626"/>
      </top>
      <bottom style="thin">
        <color rgb="FF262626"/>
      </bottom>
      <diagonal/>
    </border>
    <border>
      <left/>
      <right/>
      <top style="thin">
        <color rgb="FF262626"/>
      </top>
      <bottom style="thin">
        <color rgb="FF262626"/>
      </bottom>
      <diagonal/>
    </border>
    <border>
      <left/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62626"/>
      </left>
      <right style="thin">
        <color rgb="FF262626"/>
      </right>
      <top/>
      <bottom style="thin">
        <color rgb="FF26262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262626"/>
      </bottom>
      <diagonal/>
    </border>
    <border>
      <left/>
      <right/>
      <top/>
      <bottom style="thin">
        <color rgb="FF262626"/>
      </bottom>
      <diagonal/>
    </border>
    <border>
      <left/>
      <right style="thin">
        <color rgb="FF000000"/>
      </right>
      <top/>
      <bottom style="thin">
        <color rgb="FF2626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262626"/>
      </top>
      <bottom/>
      <diagonal/>
    </border>
    <border>
      <left/>
      <right style="thin">
        <color rgb="FF000000"/>
      </right>
      <top style="thin">
        <color rgb="FF262626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</cellStyleXfs>
  <cellXfs count="113">
    <xf numFmtId="0" fontId="0" fillId="0" borderId="0" xfId="0"/>
    <xf numFmtId="164" fontId="2" fillId="0" borderId="0" xfId="1" applyFont="1" applyProtection="1">
      <protection locked="0"/>
    </xf>
    <xf numFmtId="164" fontId="2" fillId="0" borderId="1" xfId="1" applyFont="1" applyBorder="1" applyProtection="1">
      <protection locked="0"/>
    </xf>
    <xf numFmtId="164" fontId="2" fillId="0" borderId="2" xfId="1" applyFont="1" applyBorder="1" applyProtection="1">
      <protection locked="0"/>
    </xf>
    <xf numFmtId="164" fontId="2" fillId="0" borderId="3" xfId="1" applyFont="1" applyBorder="1" applyProtection="1">
      <protection locked="0"/>
    </xf>
    <xf numFmtId="164" fontId="2" fillId="0" borderId="4" xfId="1" applyFont="1" applyBorder="1" applyProtection="1">
      <protection locked="0"/>
    </xf>
    <xf numFmtId="164" fontId="2" fillId="0" borderId="5" xfId="1" applyFont="1" applyBorder="1" applyProtection="1">
      <protection locked="0"/>
    </xf>
    <xf numFmtId="164" fontId="2" fillId="0" borderId="6" xfId="1" applyFont="1" applyBorder="1" applyProtection="1">
      <protection locked="0"/>
    </xf>
    <xf numFmtId="164" fontId="4" fillId="2" borderId="7" xfId="1" applyFont="1" applyFill="1" applyBorder="1" applyAlignment="1" applyProtection="1">
      <alignment horizontal="center" vertical="center"/>
      <protection locked="0"/>
    </xf>
    <xf numFmtId="164" fontId="8" fillId="5" borderId="0" xfId="1" applyFont="1" applyFill="1" applyProtection="1">
      <protection locked="0"/>
    </xf>
    <xf numFmtId="164" fontId="8" fillId="5" borderId="0" xfId="1" applyFont="1" applyFill="1" applyAlignment="1" applyProtection="1">
      <alignment horizontal="center"/>
      <protection locked="0"/>
    </xf>
    <xf numFmtId="164" fontId="2" fillId="5" borderId="0" xfId="1" applyFont="1" applyFill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hidden="1"/>
    </xf>
    <xf numFmtId="164" fontId="2" fillId="5" borderId="13" xfId="1" applyFont="1" applyFill="1" applyBorder="1" applyAlignment="1" applyProtection="1">
      <alignment horizontal="center"/>
      <protection hidden="1"/>
    </xf>
    <xf numFmtId="164" fontId="2" fillId="5" borderId="13" xfId="1" applyFont="1" applyFill="1" applyBorder="1" applyAlignment="1" applyProtection="1">
      <alignment horizontal="center"/>
      <protection locked="0" hidden="1"/>
    </xf>
    <xf numFmtId="164" fontId="2" fillId="5" borderId="14" xfId="1" applyFont="1" applyFill="1" applyBorder="1" applyAlignment="1" applyProtection="1">
      <alignment horizontal="center"/>
      <protection hidden="1"/>
    </xf>
    <xf numFmtId="164" fontId="4" fillId="0" borderId="15" xfId="1" applyFont="1" applyBorder="1" applyAlignment="1" applyProtection="1">
      <alignment vertical="top"/>
      <protection locked="0"/>
    </xf>
    <xf numFmtId="164" fontId="4" fillId="0" borderId="0" xfId="1" applyFont="1" applyAlignment="1" applyProtection="1">
      <alignment vertical="top"/>
      <protection locked="0"/>
    </xf>
    <xf numFmtId="164" fontId="2" fillId="0" borderId="0" xfId="1" applyFont="1" applyAlignment="1" applyProtection="1">
      <alignment vertical="top"/>
      <protection locked="0"/>
    </xf>
    <xf numFmtId="164" fontId="2" fillId="6" borderId="9" xfId="1" applyFont="1" applyFill="1" applyBorder="1" applyAlignment="1" applyProtection="1">
      <alignment horizontal="center"/>
      <protection hidden="1"/>
    </xf>
    <xf numFmtId="164" fontId="7" fillId="0" borderId="22" xfId="1" applyFont="1" applyBorder="1" applyAlignment="1" applyProtection="1">
      <alignment horizontal="center"/>
      <protection locked="0"/>
    </xf>
    <xf numFmtId="164" fontId="8" fillId="0" borderId="22" xfId="1" applyFont="1" applyBorder="1" applyAlignment="1" applyProtection="1">
      <alignment horizontal="center"/>
      <protection locked="0"/>
    </xf>
    <xf numFmtId="0" fontId="10" fillId="0" borderId="22" xfId="0" applyFont="1" applyBorder="1"/>
    <xf numFmtId="164" fontId="4" fillId="2" borderId="6" xfId="1" applyFont="1" applyFill="1" applyBorder="1" applyAlignment="1" applyProtection="1">
      <alignment horizontal="center" vertical="center"/>
      <protection locked="0"/>
    </xf>
    <xf numFmtId="164" fontId="2" fillId="6" borderId="11" xfId="1" applyFont="1" applyFill="1" applyBorder="1" applyAlignment="1" applyProtection="1">
      <alignment horizontal="center"/>
      <protection hidden="1"/>
    </xf>
    <xf numFmtId="164" fontId="4" fillId="0" borderId="23" xfId="1" applyFont="1" applyBorder="1" applyProtection="1">
      <protection locked="0"/>
    </xf>
    <xf numFmtId="164" fontId="4" fillId="0" borderId="1" xfId="1" applyFont="1" applyBorder="1" applyProtection="1">
      <protection locked="0"/>
    </xf>
    <xf numFmtId="164" fontId="6" fillId="2" borderId="22" xfId="1" applyFont="1" applyFill="1" applyBorder="1" applyAlignment="1" applyProtection="1">
      <alignment horizontal="center" vertical="center"/>
      <protection hidden="1"/>
    </xf>
    <xf numFmtId="164" fontId="7" fillId="0" borderId="22" xfId="3" applyFont="1" applyBorder="1" applyAlignment="1" applyProtection="1">
      <alignment horizontal="center"/>
      <protection locked="0"/>
    </xf>
    <xf numFmtId="164" fontId="1" fillId="3" borderId="22" xfId="2" applyFill="1" applyBorder="1" applyAlignment="1" applyProtection="1">
      <alignment horizontal="center"/>
      <protection hidden="1"/>
    </xf>
    <xf numFmtId="164" fontId="2" fillId="0" borderId="0" xfId="1" applyFont="1" applyFill="1" applyBorder="1" applyProtection="1">
      <protection locked="0"/>
    </xf>
    <xf numFmtId="164" fontId="4" fillId="0" borderId="0" xfId="1" applyFont="1" applyFill="1" applyBorder="1" applyAlignment="1" applyProtection="1">
      <alignment horizontal="center" vertical="center"/>
      <protection locked="0"/>
    </xf>
    <xf numFmtId="164" fontId="2" fillId="0" borderId="8" xfId="1" applyFont="1" applyFill="1" applyBorder="1" applyAlignment="1" applyProtection="1">
      <alignment vertical="top"/>
      <protection locked="0"/>
    </xf>
    <xf numFmtId="164" fontId="4" fillId="0" borderId="8" xfId="1" applyFont="1" applyFill="1" applyBorder="1" applyAlignment="1" applyProtection="1">
      <alignment horizontal="center" vertical="center"/>
      <protection locked="0"/>
    </xf>
    <xf numFmtId="164" fontId="2" fillId="0" borderId="16" xfId="1" applyFont="1" applyFill="1" applyBorder="1" applyProtection="1">
      <protection locked="0"/>
    </xf>
    <xf numFmtId="164" fontId="2" fillId="0" borderId="17" xfId="1" applyFont="1" applyFill="1" applyBorder="1" applyProtection="1">
      <protection locked="0"/>
    </xf>
    <xf numFmtId="164" fontId="2" fillId="0" borderId="12" xfId="1" applyFont="1" applyFill="1" applyBorder="1" applyProtection="1">
      <protection locked="0"/>
    </xf>
    <xf numFmtId="164" fontId="2" fillId="0" borderId="13" xfId="1" applyFont="1" applyFill="1" applyBorder="1" applyProtection="1">
      <protection locked="0"/>
    </xf>
    <xf numFmtId="164" fontId="2" fillId="0" borderId="14" xfId="1" applyFont="1" applyFill="1" applyBorder="1" applyProtection="1">
      <protection locked="0"/>
    </xf>
    <xf numFmtId="164" fontId="2" fillId="0" borderId="11" xfId="1" applyFont="1" applyFill="1" applyBorder="1" applyProtection="1">
      <protection locked="0"/>
    </xf>
    <xf numFmtId="164" fontId="4" fillId="0" borderId="22" xfId="1" applyFont="1" applyFill="1" applyBorder="1" applyAlignment="1" applyProtection="1">
      <alignment horizontal="center" vertical="center"/>
      <protection locked="0"/>
    </xf>
    <xf numFmtId="164" fontId="2" fillId="0" borderId="0" xfId="1" applyFont="1" applyFill="1" applyProtection="1">
      <protection locked="0"/>
    </xf>
    <xf numFmtId="0" fontId="0" fillId="0" borderId="0" xfId="0" applyFill="1"/>
    <xf numFmtId="164" fontId="2" fillId="0" borderId="15" xfId="1" applyFont="1" applyFill="1" applyBorder="1" applyProtection="1">
      <protection locked="0"/>
    </xf>
    <xf numFmtId="164" fontId="2" fillId="0" borderId="17" xfId="1" applyFont="1" applyFill="1" applyBorder="1" applyAlignment="1" applyProtection="1">
      <alignment vertical="top"/>
      <protection locked="0"/>
    </xf>
    <xf numFmtId="164" fontId="4" fillId="0" borderId="14" xfId="1" applyFont="1" applyFill="1" applyBorder="1" applyAlignment="1" applyProtection="1">
      <alignment horizontal="center" vertical="center"/>
      <protection locked="0"/>
    </xf>
    <xf numFmtId="164" fontId="2" fillId="0" borderId="17" xfId="1" applyFont="1" applyFill="1" applyBorder="1" applyAlignment="1" applyProtection="1">
      <alignment horizontal="left"/>
      <protection locked="0"/>
    </xf>
    <xf numFmtId="164" fontId="2" fillId="0" borderId="11" xfId="1" applyFont="1" applyFill="1" applyBorder="1" applyAlignment="1" applyProtection="1">
      <alignment horizontal="left"/>
      <protection locked="0"/>
    </xf>
    <xf numFmtId="164" fontId="2" fillId="0" borderId="18" xfId="1" applyFont="1" applyFill="1" applyBorder="1" applyProtection="1">
      <protection locked="0"/>
    </xf>
    <xf numFmtId="164" fontId="2" fillId="0" borderId="8" xfId="1" applyFont="1" applyFill="1" applyBorder="1" applyProtection="1">
      <protection locked="0"/>
    </xf>
    <xf numFmtId="164" fontId="4" fillId="0" borderId="11" xfId="1" applyFont="1" applyFill="1" applyBorder="1" applyAlignment="1" applyProtection="1">
      <alignment horizontal="center" vertical="center"/>
      <protection locked="0"/>
    </xf>
    <xf numFmtId="164" fontId="2" fillId="0" borderId="16" xfId="1" applyFont="1" applyFill="1" applyBorder="1" applyAlignment="1" applyProtection="1">
      <alignment horizontal="left"/>
      <protection locked="0"/>
    </xf>
    <xf numFmtId="164" fontId="1" fillId="0" borderId="22" xfId="1" applyFill="1" applyBorder="1" applyAlignment="1" applyProtection="1">
      <alignment horizontal="center" wrapText="1"/>
      <protection locked="0"/>
    </xf>
    <xf numFmtId="164" fontId="1" fillId="0" borderId="22" xfId="2" applyFill="1" applyBorder="1" applyAlignment="1" applyProtection="1">
      <alignment horizontal="center" wrapText="1"/>
      <protection hidden="1"/>
    </xf>
    <xf numFmtId="164" fontId="1" fillId="0" borderId="22" xfId="1" applyFill="1" applyBorder="1" applyAlignment="1" applyProtection="1">
      <alignment horizontal="center" vertical="top" wrapText="1"/>
      <protection locked="0"/>
    </xf>
    <xf numFmtId="164" fontId="1" fillId="0" borderId="22" xfId="2" applyFill="1" applyBorder="1" applyAlignment="1" applyProtection="1">
      <alignment horizontal="center" vertical="top" wrapText="1"/>
      <protection hidden="1"/>
    </xf>
    <xf numFmtId="164" fontId="2" fillId="0" borderId="29" xfId="1" applyFont="1" applyFill="1" applyBorder="1" applyAlignment="1" applyProtection="1">
      <alignment horizontal="left"/>
      <protection locked="0"/>
    </xf>
    <xf numFmtId="164" fontId="4" fillId="0" borderId="28" xfId="1" applyFont="1" applyFill="1" applyBorder="1" applyAlignment="1" applyProtection="1">
      <alignment horizontal="center" vertical="center"/>
      <protection locked="0"/>
    </xf>
    <xf numFmtId="164" fontId="2" fillId="0" borderId="25" xfId="1" applyFont="1" applyFill="1" applyBorder="1" applyAlignment="1" applyProtection="1">
      <alignment horizontal="left"/>
      <protection locked="0"/>
    </xf>
    <xf numFmtId="164" fontId="2" fillId="0" borderId="26" xfId="1" applyFont="1" applyFill="1" applyBorder="1" applyAlignment="1" applyProtection="1">
      <alignment horizontal="left"/>
      <protection locked="0"/>
    </xf>
    <xf numFmtId="164" fontId="4" fillId="2" borderId="22" xfId="1" applyFont="1" applyFill="1" applyBorder="1" applyAlignment="1" applyProtection="1">
      <alignment horizontal="center" vertical="center"/>
      <protection hidden="1"/>
    </xf>
    <xf numFmtId="164" fontId="6" fillId="2" borderId="22" xfId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/>
    <xf numFmtId="164" fontId="2" fillId="0" borderId="22" xfId="1" applyFont="1" applyFill="1" applyBorder="1" applyAlignment="1" applyProtection="1">
      <alignment horizontal="left"/>
      <protection locked="0"/>
    </xf>
    <xf numFmtId="164" fontId="2" fillId="0" borderId="25" xfId="1" applyFont="1" applyFill="1" applyBorder="1" applyAlignment="1" applyProtection="1">
      <alignment horizontal="left"/>
      <protection locked="0"/>
    </xf>
    <xf numFmtId="164" fontId="2" fillId="0" borderId="26" xfId="1" applyFont="1" applyFill="1" applyBorder="1" applyAlignment="1" applyProtection="1">
      <alignment horizontal="left"/>
      <protection locked="0"/>
    </xf>
    <xf numFmtId="164" fontId="4" fillId="2" borderId="22" xfId="1" applyFont="1" applyFill="1" applyBorder="1" applyAlignment="1" applyProtection="1">
      <alignment horizontal="center" vertical="center"/>
      <protection hidden="1"/>
    </xf>
    <xf numFmtId="164" fontId="6" fillId="2" borderId="22" xfId="1" applyFont="1" applyFill="1" applyBorder="1" applyAlignment="1" applyProtection="1">
      <alignment horizontal="center" vertical="center" wrapText="1"/>
      <protection locked="0"/>
    </xf>
    <xf numFmtId="164" fontId="2" fillId="0" borderId="22" xfId="1" applyFont="1" applyFill="1" applyBorder="1" applyAlignment="1" applyProtection="1">
      <alignment horizontal="left"/>
      <protection locked="0"/>
    </xf>
    <xf numFmtId="164" fontId="4" fillId="2" borderId="22" xfId="1" applyFont="1" applyFill="1" applyBorder="1" applyAlignment="1" applyProtection="1">
      <alignment horizontal="center" vertical="center" wrapText="1"/>
      <protection locked="0"/>
    </xf>
    <xf numFmtId="164" fontId="4" fillId="2" borderId="22" xfId="1" applyFont="1" applyFill="1" applyBorder="1" applyAlignment="1" applyProtection="1">
      <alignment horizontal="center" vertical="center"/>
      <protection hidden="1"/>
    </xf>
    <xf numFmtId="164" fontId="2" fillId="0" borderId="22" xfId="1" applyFont="1" applyFill="1" applyBorder="1" applyAlignment="1" applyProtection="1">
      <alignment horizontal="left"/>
      <protection locked="0"/>
    </xf>
    <xf numFmtId="164" fontId="6" fillId="2" borderId="22" xfId="1" applyFont="1" applyFill="1" applyBorder="1" applyAlignment="1" applyProtection="1">
      <alignment horizontal="center" vertical="center" wrapText="1"/>
      <protection locked="0"/>
    </xf>
    <xf numFmtId="164" fontId="1" fillId="7" borderId="22" xfId="1" applyFill="1" applyBorder="1" applyAlignment="1" applyProtection="1">
      <alignment horizontal="center" vertical="top" wrapText="1"/>
      <protection locked="0"/>
    </xf>
    <xf numFmtId="164" fontId="1" fillId="7" borderId="22" xfId="1" applyFill="1" applyBorder="1" applyAlignment="1" applyProtection="1">
      <alignment horizontal="center" wrapText="1"/>
      <protection locked="0"/>
    </xf>
    <xf numFmtId="164" fontId="1" fillId="7" borderId="22" xfId="2" applyFill="1" applyBorder="1" applyAlignment="1" applyProtection="1">
      <alignment horizontal="center" wrapText="1"/>
      <protection hidden="1"/>
    </xf>
    <xf numFmtId="164" fontId="1" fillId="7" borderId="22" xfId="2" applyFill="1" applyBorder="1" applyAlignment="1" applyProtection="1">
      <alignment horizontal="center" vertical="top" wrapText="1"/>
      <protection hidden="1"/>
    </xf>
    <xf numFmtId="164" fontId="2" fillId="7" borderId="0" xfId="1" applyFont="1" applyFill="1" applyProtection="1">
      <protection locked="0"/>
    </xf>
    <xf numFmtId="164" fontId="1" fillId="0" borderId="0" xfId="1" applyFont="1" applyAlignment="1" applyProtection="1">
      <protection locked="0"/>
    </xf>
    <xf numFmtId="164" fontId="1" fillId="0" borderId="22" xfId="1" applyFont="1" applyBorder="1" applyProtection="1">
      <protection locked="0"/>
    </xf>
    <xf numFmtId="164" fontId="1" fillId="0" borderId="0" xfId="1" applyFont="1" applyAlignment="1" applyProtection="1">
      <alignment vertical="top"/>
      <protection locked="0"/>
    </xf>
    <xf numFmtId="164" fontId="4" fillId="0" borderId="22" xfId="1" applyFont="1" applyFill="1" applyBorder="1" applyProtection="1">
      <protection locked="0"/>
    </xf>
    <xf numFmtId="164" fontId="2" fillId="7" borderId="22" xfId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3" fillId="0" borderId="15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horizontal="center" vertical="center"/>
      <protection locked="0"/>
    </xf>
    <xf numFmtId="164" fontId="3" fillId="0" borderId="18" xfId="1" applyFont="1" applyBorder="1" applyAlignment="1" applyProtection="1">
      <alignment horizontal="center" vertical="center"/>
      <protection locked="0"/>
    </xf>
    <xf numFmtId="164" fontId="13" fillId="0" borderId="19" xfId="1" applyFont="1" applyBorder="1" applyAlignment="1">
      <alignment horizontal="center" vertical="center"/>
    </xf>
    <xf numFmtId="164" fontId="13" fillId="0" borderId="20" xfId="1" applyFont="1" applyBorder="1" applyAlignment="1">
      <alignment horizontal="center" vertical="center"/>
    </xf>
    <xf numFmtId="164" fontId="13" fillId="0" borderId="21" xfId="1" applyFont="1" applyBorder="1" applyAlignment="1">
      <alignment horizontal="center" vertical="center"/>
    </xf>
    <xf numFmtId="0" fontId="12" fillId="0" borderId="1" xfId="0" applyFont="1" applyBorder="1"/>
    <xf numFmtId="0" fontId="12" fillId="0" borderId="24" xfId="0" applyFont="1" applyBorder="1"/>
    <xf numFmtId="0" fontId="11" fillId="0" borderId="1" xfId="0" applyFont="1" applyBorder="1"/>
    <xf numFmtId="164" fontId="4" fillId="0" borderId="1" xfId="1" applyFont="1" applyBorder="1" applyAlignment="1" applyProtection="1">
      <alignment horizontal="center"/>
      <protection locked="0"/>
    </xf>
    <xf numFmtId="164" fontId="4" fillId="0" borderId="24" xfId="1" applyFont="1" applyBorder="1" applyAlignment="1" applyProtection="1">
      <alignment horizontal="center"/>
      <protection locked="0"/>
    </xf>
    <xf numFmtId="164" fontId="4" fillId="2" borderId="7" xfId="1" applyFont="1" applyFill="1" applyBorder="1" applyAlignment="1" applyProtection="1">
      <alignment horizontal="center" vertical="center" wrapText="1"/>
      <protection locked="0"/>
    </xf>
    <xf numFmtId="164" fontId="5" fillId="2" borderId="22" xfId="1" applyFont="1" applyFill="1" applyBorder="1" applyAlignment="1" applyProtection="1">
      <alignment horizontal="center" vertical="center" wrapText="1"/>
      <protection locked="0"/>
    </xf>
    <xf numFmtId="164" fontId="6" fillId="2" borderId="22" xfId="1" applyFont="1" applyFill="1" applyBorder="1" applyAlignment="1" applyProtection="1">
      <alignment horizontal="center" vertical="center"/>
      <protection locked="0"/>
    </xf>
    <xf numFmtId="164" fontId="5" fillId="2" borderId="22" xfId="1" applyFont="1" applyFill="1" applyBorder="1" applyAlignment="1" applyProtection="1">
      <alignment horizontal="center" vertical="center"/>
      <protection locked="0"/>
    </xf>
    <xf numFmtId="164" fontId="4" fillId="2" borderId="22" xfId="1" applyFont="1" applyFill="1" applyBorder="1" applyAlignment="1" applyProtection="1">
      <alignment horizontal="center" vertical="center" wrapText="1"/>
      <protection locked="0"/>
    </xf>
    <xf numFmtId="164" fontId="4" fillId="2" borderId="22" xfId="1" applyFont="1" applyFill="1" applyBorder="1" applyAlignment="1" applyProtection="1">
      <alignment horizontal="center" vertical="center"/>
      <protection hidden="1"/>
    </xf>
    <xf numFmtId="164" fontId="4" fillId="0" borderId="10" xfId="1" applyFont="1" applyBorder="1" applyAlignment="1" applyProtection="1">
      <alignment horizontal="center"/>
      <protection locked="0"/>
    </xf>
    <xf numFmtId="164" fontId="2" fillId="0" borderId="22" xfId="1" applyFont="1" applyFill="1" applyBorder="1" applyAlignment="1" applyProtection="1">
      <alignment horizontal="left"/>
      <protection locked="0"/>
    </xf>
    <xf numFmtId="164" fontId="2" fillId="0" borderId="22" xfId="1" applyFont="1" applyFill="1" applyBorder="1" applyAlignment="1" applyProtection="1">
      <alignment horizontal="left" vertical="top"/>
      <protection locked="0"/>
    </xf>
    <xf numFmtId="164" fontId="6" fillId="2" borderId="7" xfId="1" applyFont="1" applyFill="1" applyBorder="1" applyAlignment="1" applyProtection="1">
      <alignment horizontal="center" wrapText="1"/>
      <protection locked="0"/>
    </xf>
    <xf numFmtId="164" fontId="6" fillId="2" borderId="22" xfId="1" applyFont="1" applyFill="1" applyBorder="1" applyAlignment="1" applyProtection="1">
      <alignment horizontal="center" vertical="center" wrapText="1"/>
      <protection locked="0"/>
    </xf>
    <xf numFmtId="164" fontId="4" fillId="2" borderId="6" xfId="1" applyFont="1" applyFill="1" applyBorder="1" applyAlignment="1" applyProtection="1">
      <alignment horizontal="center" vertical="center" wrapText="1"/>
      <protection locked="0"/>
    </xf>
    <xf numFmtId="164" fontId="2" fillId="0" borderId="25" xfId="1" applyFont="1" applyFill="1" applyBorder="1" applyAlignment="1" applyProtection="1">
      <alignment horizontal="left"/>
      <protection locked="0"/>
    </xf>
    <xf numFmtId="164" fontId="2" fillId="0" borderId="26" xfId="1" applyFont="1" applyFill="1" applyBorder="1" applyAlignment="1" applyProtection="1">
      <alignment horizontal="left"/>
      <protection locked="0"/>
    </xf>
    <xf numFmtId="164" fontId="2" fillId="0" borderId="27" xfId="1" applyFont="1" applyFill="1" applyBorder="1" applyAlignment="1" applyProtection="1">
      <alignment horizontal="left"/>
      <protection locked="0"/>
    </xf>
    <xf numFmtId="164" fontId="5" fillId="4" borderId="22" xfId="1" applyFont="1" applyFill="1" applyBorder="1" applyAlignment="1" applyProtection="1">
      <alignment horizontal="right"/>
      <protection hidden="1"/>
    </xf>
  </cellXfs>
  <cellStyles count="4">
    <cellStyle name="Excel Built-in Normal" xfId="1" xr:uid="{E138F201-1503-4E18-90F9-0AFC2B05BFE8}"/>
    <cellStyle name="Excel Built-in Normal 2" xfId="2" xr:uid="{86458A75-5FC6-44E0-850A-B5D033F2B919}"/>
    <cellStyle name="Excel Built-in Normal 3" xfId="3" xr:uid="{81BAD23A-8074-4958-99D2-3D0F5D8D71CD}"/>
    <cellStyle name="Normal" xfId="0" builtinId="0"/>
  </cellStyles>
  <dxfs count="32"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  <dxf>
      <font>
        <b/>
        <color rgb="FF000000"/>
        <family val="2"/>
      </font>
      <fill>
        <patternFill patternType="solid">
          <fgColor rgb="FFDDD9C3"/>
          <bgColor rgb="FFDDD9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95250</xdr:rowOff>
    </xdr:from>
    <xdr:to>
      <xdr:col>0</xdr:col>
      <xdr:colOff>1219200</xdr:colOff>
      <xdr:row>2</xdr:row>
      <xdr:rowOff>400050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9B86F421-1915-41B9-8494-2052D96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38175"/>
          <a:ext cx="7048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</xdr:colOff>
      <xdr:row>0</xdr:row>
      <xdr:rowOff>542924</xdr:rowOff>
    </xdr:from>
    <xdr:to>
      <xdr:col>38</xdr:col>
      <xdr:colOff>136189</xdr:colOff>
      <xdr:row>2</xdr:row>
      <xdr:rowOff>485774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303CE4DA-3C20-418C-AA07-61AD9FE9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1" y="542924"/>
          <a:ext cx="1660188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523876</xdr:rowOff>
    </xdr:from>
    <xdr:to>
      <xdr:col>0</xdr:col>
      <xdr:colOff>1266825</xdr:colOff>
      <xdr:row>2</xdr:row>
      <xdr:rowOff>219075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5698C29C-E2DE-4D77-97B4-0D07252E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6"/>
          <a:ext cx="704850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390526</xdr:rowOff>
    </xdr:from>
    <xdr:to>
      <xdr:col>38</xdr:col>
      <xdr:colOff>260014</xdr:colOff>
      <xdr:row>2</xdr:row>
      <xdr:rowOff>161925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4E40A5A2-D994-4329-BD91-0FA06B3C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390526"/>
          <a:ext cx="1660188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523877</xdr:rowOff>
    </xdr:from>
    <xdr:to>
      <xdr:col>0</xdr:col>
      <xdr:colOff>1333500</xdr:colOff>
      <xdr:row>2</xdr:row>
      <xdr:rowOff>171450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1AE59C8C-ADC4-4B06-B2B0-14ABE3A7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23877"/>
          <a:ext cx="704850" cy="380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390526</xdr:rowOff>
    </xdr:from>
    <xdr:to>
      <xdr:col>38</xdr:col>
      <xdr:colOff>279064</xdr:colOff>
      <xdr:row>2</xdr:row>
      <xdr:rowOff>180975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305F0606-E90E-42DD-9A83-8C02E296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6" y="390526"/>
          <a:ext cx="1660188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495299</xdr:rowOff>
    </xdr:from>
    <xdr:to>
      <xdr:col>0</xdr:col>
      <xdr:colOff>1447800</xdr:colOff>
      <xdr:row>2</xdr:row>
      <xdr:rowOff>323849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F308D21D-CB29-42B0-90F7-2C1BB4AC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95299"/>
          <a:ext cx="7048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123826</xdr:colOff>
      <xdr:row>0</xdr:row>
      <xdr:rowOff>409575</xdr:rowOff>
    </xdr:from>
    <xdr:to>
      <xdr:col>36</xdr:col>
      <xdr:colOff>298114</xdr:colOff>
      <xdr:row>2</xdr:row>
      <xdr:rowOff>390524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6B1EFFFE-B8CC-47F9-9CBA-BC481A52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1" y="409575"/>
          <a:ext cx="1660188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523875</xdr:rowOff>
    </xdr:from>
    <xdr:to>
      <xdr:col>0</xdr:col>
      <xdr:colOff>1266825</xdr:colOff>
      <xdr:row>2</xdr:row>
      <xdr:rowOff>285750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904C238F-1088-47E5-B5F9-708B7513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5"/>
          <a:ext cx="7048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390524</xdr:rowOff>
    </xdr:from>
    <xdr:to>
      <xdr:col>38</xdr:col>
      <xdr:colOff>240964</xdr:colOff>
      <xdr:row>2</xdr:row>
      <xdr:rowOff>247650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4EB5EC32-EB89-491F-B6F3-4ED1C18E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390524"/>
          <a:ext cx="1660188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523875</xdr:rowOff>
    </xdr:from>
    <xdr:to>
      <xdr:col>0</xdr:col>
      <xdr:colOff>1266825</xdr:colOff>
      <xdr:row>2</xdr:row>
      <xdr:rowOff>247650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0CAE8297-5F2E-4079-83B8-2527780A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5"/>
          <a:ext cx="7048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390525</xdr:rowOff>
    </xdr:from>
    <xdr:to>
      <xdr:col>38</xdr:col>
      <xdr:colOff>250489</xdr:colOff>
      <xdr:row>2</xdr:row>
      <xdr:rowOff>238126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7C0DF470-E6D5-4C31-9144-47AB0FC9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390525"/>
          <a:ext cx="1660188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523875</xdr:rowOff>
    </xdr:from>
    <xdr:to>
      <xdr:col>0</xdr:col>
      <xdr:colOff>1266825</xdr:colOff>
      <xdr:row>2</xdr:row>
      <xdr:rowOff>238125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8A2A6B04-83DF-45C3-8888-5372AD50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5"/>
          <a:ext cx="7048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142876</xdr:colOff>
      <xdr:row>0</xdr:row>
      <xdr:rowOff>390525</xdr:rowOff>
    </xdr:from>
    <xdr:to>
      <xdr:col>39</xdr:col>
      <xdr:colOff>279064</xdr:colOff>
      <xdr:row>2</xdr:row>
      <xdr:rowOff>352425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23A16E78-BB95-4A85-92EF-06D6D7B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390525"/>
          <a:ext cx="1660188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523875</xdr:rowOff>
    </xdr:from>
    <xdr:to>
      <xdr:col>0</xdr:col>
      <xdr:colOff>1266825</xdr:colOff>
      <xdr:row>2</xdr:row>
      <xdr:rowOff>238125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F2D45AAE-B8C7-494A-9D61-0D29A371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5"/>
          <a:ext cx="7048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390525</xdr:rowOff>
    </xdr:from>
    <xdr:to>
      <xdr:col>38</xdr:col>
      <xdr:colOff>250489</xdr:colOff>
      <xdr:row>2</xdr:row>
      <xdr:rowOff>180975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1BDF4948-33F5-4CC9-BF9F-1B1393B7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390525"/>
          <a:ext cx="1660188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523876</xdr:rowOff>
    </xdr:from>
    <xdr:to>
      <xdr:col>0</xdr:col>
      <xdr:colOff>1266825</xdr:colOff>
      <xdr:row>2</xdr:row>
      <xdr:rowOff>304801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47F7E794-A54C-4E74-B264-2F9CB24D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6"/>
          <a:ext cx="7048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390525</xdr:rowOff>
    </xdr:from>
    <xdr:to>
      <xdr:col>38</xdr:col>
      <xdr:colOff>279064</xdr:colOff>
      <xdr:row>2</xdr:row>
      <xdr:rowOff>276225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ED0CC045-8D24-496B-9E15-F9287374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1" y="390525"/>
          <a:ext cx="166018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523876</xdr:rowOff>
    </xdr:from>
    <xdr:to>
      <xdr:col>0</xdr:col>
      <xdr:colOff>1266825</xdr:colOff>
      <xdr:row>2</xdr:row>
      <xdr:rowOff>276225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C044D744-B496-463A-9A59-0C3040D9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6"/>
          <a:ext cx="70485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390525</xdr:rowOff>
    </xdr:from>
    <xdr:to>
      <xdr:col>38</xdr:col>
      <xdr:colOff>279064</xdr:colOff>
      <xdr:row>2</xdr:row>
      <xdr:rowOff>276225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940F5036-639B-4011-86DA-0C51B3F9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1" y="390525"/>
          <a:ext cx="166018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523876</xdr:rowOff>
    </xdr:from>
    <xdr:to>
      <xdr:col>0</xdr:col>
      <xdr:colOff>1266825</xdr:colOff>
      <xdr:row>2</xdr:row>
      <xdr:rowOff>180975</xdr:rowOff>
    </xdr:to>
    <xdr:pic>
      <xdr:nvPicPr>
        <xdr:cNvPr id="4" name="Imagem 3" descr="HU-UFSC/EBSERH – concurso público em breve! | Rico Domingues ...">
          <a:extLst>
            <a:ext uri="{FF2B5EF4-FFF2-40B4-BE49-F238E27FC236}">
              <a16:creationId xmlns:a16="http://schemas.microsoft.com/office/drawing/2014/main" id="{AB6B719D-9D6B-44C2-93A1-1A7C606D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6"/>
          <a:ext cx="704850" cy="39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390525</xdr:rowOff>
    </xdr:from>
    <xdr:to>
      <xdr:col>39</xdr:col>
      <xdr:colOff>50464</xdr:colOff>
      <xdr:row>2</xdr:row>
      <xdr:rowOff>219075</xdr:rowOff>
    </xdr:to>
    <xdr:pic>
      <xdr:nvPicPr>
        <xdr:cNvPr id="7" name="Imagem 6" descr="Coordenação Auxiliar de Gestão de Pessoas - HU/UFSC">
          <a:extLst>
            <a:ext uri="{FF2B5EF4-FFF2-40B4-BE49-F238E27FC236}">
              <a16:creationId xmlns:a16="http://schemas.microsoft.com/office/drawing/2014/main" id="{1D539428-03A8-475B-9E17-C3E48862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390525"/>
          <a:ext cx="166018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523876</xdr:rowOff>
    </xdr:from>
    <xdr:to>
      <xdr:col>0</xdr:col>
      <xdr:colOff>1266825</xdr:colOff>
      <xdr:row>2</xdr:row>
      <xdr:rowOff>266700</xdr:rowOff>
    </xdr:to>
    <xdr:pic>
      <xdr:nvPicPr>
        <xdr:cNvPr id="2" name="Imagem 1" descr="HU-UFSC/EBSERH – concurso público em breve! | Rico Domingues ...">
          <a:extLst>
            <a:ext uri="{FF2B5EF4-FFF2-40B4-BE49-F238E27FC236}">
              <a16:creationId xmlns:a16="http://schemas.microsoft.com/office/drawing/2014/main" id="{C3BFF4DB-E1D5-4A81-BE3C-6BA76C26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6"/>
          <a:ext cx="704850" cy="47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142876</xdr:colOff>
      <xdr:row>0</xdr:row>
      <xdr:rowOff>390526</xdr:rowOff>
    </xdr:from>
    <xdr:to>
      <xdr:col>38</xdr:col>
      <xdr:colOff>279064</xdr:colOff>
      <xdr:row>2</xdr:row>
      <xdr:rowOff>114301</xdr:rowOff>
    </xdr:to>
    <xdr:pic>
      <xdr:nvPicPr>
        <xdr:cNvPr id="3" name="Imagem 2" descr="Coordenação Auxiliar de Gestão de Pessoas - HU/UFSC">
          <a:extLst>
            <a:ext uri="{FF2B5EF4-FFF2-40B4-BE49-F238E27FC236}">
              <a16:creationId xmlns:a16="http://schemas.microsoft.com/office/drawing/2014/main" id="{75E6B9F6-3B95-45AA-BDF2-E4B61E5D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6" y="390526"/>
          <a:ext cx="1660188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26F33-55B9-4F85-81FA-D0BE00CD27D9}">
  <dimension ref="A1:ALC23"/>
  <sheetViews>
    <sheetView tabSelected="1" workbookViewId="0">
      <selection activeCell="AU23" sqref="AU23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8554687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4" width="5" style="1" customWidth="1"/>
    <col min="35" max="35" width="4.5703125" style="1" customWidth="1"/>
    <col min="36" max="36" width="4.42578125" style="1" customWidth="1"/>
    <col min="37" max="37" width="4.5703125" style="1" customWidth="1"/>
    <col min="38" max="38" width="4.28515625" style="1" customWidth="1"/>
    <col min="39" max="40" width="4.5703125" style="1" customWidth="1"/>
    <col min="41" max="41" width="4.42578125" style="1" customWidth="1"/>
    <col min="42" max="42" width="4.7109375" style="1" customWidth="1"/>
    <col min="43" max="43" width="8" style="1" customWidth="1"/>
    <col min="44" max="45" width="8.140625" style="1" customWidth="1"/>
    <col min="46" max="46" width="7.5703125" style="1" customWidth="1"/>
    <col min="47" max="49" width="6.140625" style="1" customWidth="1"/>
    <col min="50" max="50" width="12.42578125" style="1" customWidth="1"/>
    <col min="51" max="51" width="6.28515625" style="1" customWidth="1"/>
    <col min="52" max="990" width="9.7109375" style="1" customWidth="1"/>
    <col min="991" max="991" width="10.28515625" style="1" customWidth="1"/>
    <col min="992" max="992" width="10.28515625" customWidth="1"/>
  </cols>
  <sheetData>
    <row r="1" spans="1:51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Y2" s="4"/>
    </row>
    <row r="3" spans="1:51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Y3" s="4"/>
    </row>
    <row r="4" spans="1:51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93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96"/>
      <c r="AQ4" s="5"/>
      <c r="AR4" s="6"/>
      <c r="AS4" s="6"/>
      <c r="AT4" s="6"/>
      <c r="AU4" s="6"/>
      <c r="AV4" s="6"/>
      <c r="AW4" s="6"/>
      <c r="AX4" s="6"/>
      <c r="AY4" s="7"/>
    </row>
    <row r="5" spans="1:51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8" t="s">
        <v>5</v>
      </c>
      <c r="AR5" s="97" t="s">
        <v>6</v>
      </c>
      <c r="AS5" s="97" t="s">
        <v>7</v>
      </c>
      <c r="AT5" s="97" t="s">
        <v>8</v>
      </c>
      <c r="AU5" s="97" t="s">
        <v>9</v>
      </c>
      <c r="AV5" s="97" t="s">
        <v>10</v>
      </c>
      <c r="AW5" s="106" t="s">
        <v>11</v>
      </c>
      <c r="AX5" s="106" t="s">
        <v>12</v>
      </c>
      <c r="AY5" s="97" t="s">
        <v>13</v>
      </c>
    </row>
    <row r="6" spans="1:51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60">
        <v>9</v>
      </c>
      <c r="U6" s="60">
        <v>10</v>
      </c>
      <c r="V6" s="60">
        <v>11</v>
      </c>
      <c r="W6" s="60">
        <v>12</v>
      </c>
      <c r="X6" s="60">
        <v>13</v>
      </c>
      <c r="Y6" s="60">
        <v>14</v>
      </c>
      <c r="Z6" s="60">
        <v>15</v>
      </c>
      <c r="AA6" s="60">
        <v>16</v>
      </c>
      <c r="AB6" s="60">
        <v>17</v>
      </c>
      <c r="AC6" s="60">
        <v>18</v>
      </c>
      <c r="AD6" s="60">
        <v>19</v>
      </c>
      <c r="AE6" s="60">
        <v>20</v>
      </c>
      <c r="AF6" s="60">
        <v>21</v>
      </c>
      <c r="AG6" s="60">
        <v>22</v>
      </c>
      <c r="AH6" s="60">
        <v>23</v>
      </c>
      <c r="AI6" s="60">
        <v>24</v>
      </c>
      <c r="AJ6" s="60">
        <v>25</v>
      </c>
      <c r="AK6" s="60">
        <v>26</v>
      </c>
      <c r="AL6" s="60">
        <v>27</v>
      </c>
      <c r="AM6" s="60">
        <v>28</v>
      </c>
      <c r="AN6" s="60">
        <v>29</v>
      </c>
      <c r="AO6" s="60">
        <v>30</v>
      </c>
      <c r="AP6" s="60">
        <v>31</v>
      </c>
      <c r="AQ6" s="108"/>
      <c r="AR6" s="97"/>
      <c r="AS6" s="97"/>
      <c r="AT6" s="97"/>
      <c r="AU6" s="97"/>
      <c r="AV6" s="97"/>
      <c r="AW6" s="106"/>
      <c r="AX6" s="106"/>
      <c r="AY6" s="97"/>
    </row>
    <row r="7" spans="1:51" x14ac:dyDescent="0.25">
      <c r="A7" s="98"/>
      <c r="B7" s="98"/>
      <c r="C7" s="99"/>
      <c r="D7" s="100"/>
      <c r="E7" s="107"/>
      <c r="F7" s="107"/>
      <c r="G7" s="107"/>
      <c r="H7" s="61">
        <v>1</v>
      </c>
      <c r="I7" s="61">
        <v>2</v>
      </c>
      <c r="J7" s="107"/>
      <c r="K7" s="107"/>
      <c r="L7" s="27" t="s">
        <v>28</v>
      </c>
      <c r="M7" s="27" t="s">
        <v>29</v>
      </c>
      <c r="N7" s="27" t="s">
        <v>30</v>
      </c>
      <c r="O7" s="27" t="s">
        <v>31</v>
      </c>
      <c r="P7" s="27" t="s">
        <v>25</v>
      </c>
      <c r="Q7" s="27" t="s">
        <v>26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25</v>
      </c>
      <c r="X7" s="27" t="s">
        <v>26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25</v>
      </c>
      <c r="AE7" s="27" t="s">
        <v>26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 t="s">
        <v>25</v>
      </c>
      <c r="AL7" s="27" t="s">
        <v>26</v>
      </c>
      <c r="AM7" s="27" t="s">
        <v>27</v>
      </c>
      <c r="AN7" s="27" t="s">
        <v>28</v>
      </c>
      <c r="AO7" s="27" t="s">
        <v>29</v>
      </c>
      <c r="AP7" s="27" t="s">
        <v>30</v>
      </c>
      <c r="AQ7" s="23" t="s">
        <v>32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  <c r="AY7" s="8" t="s">
        <v>33</v>
      </c>
    </row>
    <row r="8" spans="1:51" x14ac:dyDescent="0.25">
      <c r="A8" s="22" t="s">
        <v>56</v>
      </c>
      <c r="B8" s="20">
        <v>1160179</v>
      </c>
      <c r="C8" s="20" t="s">
        <v>107</v>
      </c>
      <c r="D8" s="20" t="s">
        <v>35</v>
      </c>
      <c r="E8" s="21"/>
      <c r="F8" s="21"/>
      <c r="G8" s="21"/>
      <c r="H8" s="21"/>
      <c r="I8" s="21"/>
      <c r="J8" s="21"/>
      <c r="K8" s="21"/>
      <c r="L8" s="73"/>
      <c r="M8" s="73"/>
      <c r="N8" s="52" t="s">
        <v>73</v>
      </c>
      <c r="O8" s="55"/>
      <c r="P8" s="55" t="s">
        <v>73</v>
      </c>
      <c r="Q8" s="54" t="s">
        <v>73</v>
      </c>
      <c r="R8" s="54" t="s">
        <v>21</v>
      </c>
      <c r="S8" s="73"/>
      <c r="T8" s="73"/>
      <c r="U8" s="52" t="s">
        <v>73</v>
      </c>
      <c r="V8" s="55"/>
      <c r="W8" s="55" t="s">
        <v>73</v>
      </c>
      <c r="X8" s="54" t="s">
        <v>73</v>
      </c>
      <c r="Y8" s="54" t="s">
        <v>21</v>
      </c>
      <c r="Z8" s="73"/>
      <c r="AA8" s="73"/>
      <c r="AB8" s="52" t="s">
        <v>73</v>
      </c>
      <c r="AC8" s="55"/>
      <c r="AD8" s="55" t="s">
        <v>73</v>
      </c>
      <c r="AE8" s="54" t="s">
        <v>73</v>
      </c>
      <c r="AF8" s="54" t="s">
        <v>21</v>
      </c>
      <c r="AG8" s="73"/>
      <c r="AH8" s="73"/>
      <c r="AI8" s="52" t="s">
        <v>73</v>
      </c>
      <c r="AJ8" s="55"/>
      <c r="AK8" s="55" t="s">
        <v>73</v>
      </c>
      <c r="AL8" s="54" t="s">
        <v>73</v>
      </c>
      <c r="AM8" s="54" t="s">
        <v>21</v>
      </c>
      <c r="AN8" s="73"/>
      <c r="AO8" s="73"/>
      <c r="AP8" s="54" t="s">
        <v>73</v>
      </c>
      <c r="AQ8" s="24">
        <f t="shared" ref="AQ8:AQ10" si="0">(COUNTIF(L8:AP8,"M3")+COUNTIF(L8:AP8,"M3 SN")+COUNTIF(L8:AP8,"T2")+COUNTIF(L8:AP8,"T2 SN")+COUNTIF(L8:AP8,"FO")+COUNTIF(L8:AP8,"LC")+COUNTIF(L8:AP8,"CE")+(COUNTIF(L8:AP8,"D"))*2+(COUNTIF(L8:AP8,"D SN"))*2+COUNTIF(L8:AP8,"AB")+COUNTIF(L8:AP8,"L")+COUNTIF(L8:AP8,"FD"))*6+(COUNTIF(L8:AP8,"M1")+COUNTIF(L8:AP8,"M2")+COUNTIF(L8:AP8,"M1 SN")+COUNTIF(L8:AP8,"M2 SN")+COUNTIF(L8:AP8,"FD"))*5+(COUNTIF(L8:AP8,"T1")+COUNTIF(L8:AP8,"T1 SN")+COUNTIF(L8:AP8,"FD"))*7+(COUNTIF(L8:AP8,"T3")+COUNTIF(L8:AP8,"FD")+COUNTIF(L8:AP8,"T3 SN"))*4+(COUNTIF(L8:AP8,"MT")+COUNTIF(L8:AP8,"MT SN")+COUNTIF(L8:AP8,"FD"))*8</f>
        <v>113</v>
      </c>
      <c r="AR8" s="19">
        <f t="shared" ref="AR8:AR17" si="1">IF(A8&lt;&gt;"",COUNTIF(L8:AP8,"LM")+COUNTIF(L8:AP8,"L"),"")+COUNTIF(L8:AP8,"LP")</f>
        <v>0</v>
      </c>
      <c r="AS8" s="19">
        <f t="shared" ref="AS8:AS17" si="2">IF(A8&lt;&gt;"",COUNTIF(L8:AP8,"AB"),"")</f>
        <v>0</v>
      </c>
      <c r="AT8" s="19">
        <f t="shared" ref="AT8:AT17" si="3">IF(A8&lt;&gt;"",COUNTIF(L8:AP8,"FE"),"")</f>
        <v>0</v>
      </c>
      <c r="AU8" s="19">
        <f t="shared" ref="AU8:AU17" si="4">IF(A8&lt;&gt;"",COUNTIF(L8:AP8,"LC"),"")</f>
        <v>0</v>
      </c>
      <c r="AV8" s="19">
        <f t="shared" ref="AV8:AV17" si="5">IF(A8&lt;&gt;"",COUNTIF(L8:AP8,"CE"),"")</f>
        <v>0</v>
      </c>
      <c r="AW8" s="19">
        <f t="shared" ref="AW8:AW17" si="6">IF(A8&lt;&gt;"",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,"")</f>
        <v>0</v>
      </c>
      <c r="AX8" s="19">
        <f t="shared" ref="AX8:AX17" si="7">IF(A8&lt;&gt;"",COUNTIF(L8:AP8,"CE")+COUNTIF(L8:AP8,"L")+COUNTIF(L8:AP8,"LM")+COUNTIF(L8:AP8,"LP")+COUNTIF(L8:AP8,"LC")+COUNTIF(L8:AP8,"AB")+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+COUNTIF(L8:AP8,"RC")+COUNTIF(L8:AP8,"FO")+COUNTIF(L8:AP8,"FE"),"")</f>
        <v>0</v>
      </c>
      <c r="AY8" s="19">
        <f t="shared" ref="AY8:AY17" si="8">IF(A8&lt;&gt;"",COUNTIF(L8:AP8,"PDD")+COUNTIF(L8:AP8,"PFD")+COUNTIF(L8:AP8,"PDN")+COUNTIF(L8:AP8,"PFN"),"")</f>
        <v>0</v>
      </c>
    </row>
    <row r="9" spans="1:51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73"/>
      <c r="M9" s="73"/>
      <c r="N9" s="52" t="s">
        <v>65</v>
      </c>
      <c r="O9" s="54"/>
      <c r="P9" s="55"/>
      <c r="Q9" s="55"/>
      <c r="R9" s="55"/>
      <c r="S9" s="73"/>
      <c r="T9" s="73"/>
      <c r="U9" s="54" t="s">
        <v>65</v>
      </c>
      <c r="V9" s="54"/>
      <c r="W9" s="55"/>
      <c r="X9" s="55"/>
      <c r="Y9" s="55"/>
      <c r="Z9" s="73"/>
      <c r="AA9" s="73"/>
      <c r="AB9" s="54" t="s">
        <v>65</v>
      </c>
      <c r="AC9" s="54"/>
      <c r="AD9" s="54"/>
      <c r="AE9" s="55"/>
      <c r="AF9" s="55"/>
      <c r="AG9" s="73"/>
      <c r="AH9" s="73"/>
      <c r="AI9" s="54" t="s">
        <v>65</v>
      </c>
      <c r="AJ9" s="54"/>
      <c r="AK9" s="54"/>
      <c r="AL9" s="55"/>
      <c r="AM9" s="55"/>
      <c r="AN9" s="73"/>
      <c r="AO9" s="73"/>
      <c r="AP9" s="54" t="s">
        <v>65</v>
      </c>
      <c r="AQ9" s="24">
        <f t="shared" si="0"/>
        <v>25</v>
      </c>
      <c r="AR9" s="19">
        <f t="shared" si="1"/>
        <v>0</v>
      </c>
      <c r="AS9" s="19">
        <f t="shared" si="2"/>
        <v>0</v>
      </c>
      <c r="AT9" s="19">
        <f t="shared" si="3"/>
        <v>0</v>
      </c>
      <c r="AU9" s="19">
        <f t="shared" si="4"/>
        <v>0</v>
      </c>
      <c r="AV9" s="19">
        <f t="shared" si="5"/>
        <v>0</v>
      </c>
      <c r="AW9" s="19">
        <f t="shared" si="6"/>
        <v>0</v>
      </c>
      <c r="AX9" s="19">
        <f t="shared" si="7"/>
        <v>0</v>
      </c>
      <c r="AY9" s="19">
        <f t="shared" si="8"/>
        <v>0</v>
      </c>
    </row>
    <row r="10" spans="1:51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74" t="s">
        <v>82</v>
      </c>
      <c r="M10" s="74"/>
      <c r="N10" s="52"/>
      <c r="O10" s="54"/>
      <c r="P10" s="54" t="s">
        <v>73</v>
      </c>
      <c r="Q10" s="54" t="s">
        <v>84</v>
      </c>
      <c r="R10" s="54" t="s">
        <v>73</v>
      </c>
      <c r="S10" s="73"/>
      <c r="T10" s="73"/>
      <c r="U10" s="52"/>
      <c r="V10" s="54"/>
      <c r="W10" s="54" t="s">
        <v>73</v>
      </c>
      <c r="X10" s="54" t="s">
        <v>84</v>
      </c>
      <c r="Y10" s="54" t="s">
        <v>73</v>
      </c>
      <c r="Z10" s="73"/>
      <c r="AA10" s="75" t="s">
        <v>82</v>
      </c>
      <c r="AB10" s="53" t="s">
        <v>82</v>
      </c>
      <c r="AC10" s="52" t="s">
        <v>79</v>
      </c>
      <c r="AD10" s="53" t="s">
        <v>85</v>
      </c>
      <c r="AE10" s="52" t="s">
        <v>88</v>
      </c>
      <c r="AF10" s="52" t="s">
        <v>85</v>
      </c>
      <c r="AG10" s="74" t="s">
        <v>102</v>
      </c>
      <c r="AH10" s="75" t="s">
        <v>82</v>
      </c>
      <c r="AI10" s="53" t="s">
        <v>79</v>
      </c>
      <c r="AJ10" s="52" t="s">
        <v>79</v>
      </c>
      <c r="AK10" s="53" t="s">
        <v>85</v>
      </c>
      <c r="AL10" s="52" t="s">
        <v>88</v>
      </c>
      <c r="AM10" s="52" t="s">
        <v>85</v>
      </c>
      <c r="AN10" s="74" t="s">
        <v>102</v>
      </c>
      <c r="AO10" s="75" t="s">
        <v>82</v>
      </c>
      <c r="AP10" s="53" t="s">
        <v>79</v>
      </c>
      <c r="AQ10" s="24">
        <f t="shared" si="0"/>
        <v>56</v>
      </c>
      <c r="AR10" s="19">
        <f t="shared" si="1"/>
        <v>0</v>
      </c>
      <c r="AS10" s="19">
        <f t="shared" si="2"/>
        <v>0</v>
      </c>
      <c r="AT10" s="19">
        <f t="shared" si="3"/>
        <v>0</v>
      </c>
      <c r="AU10" s="19">
        <f t="shared" si="4"/>
        <v>0</v>
      </c>
      <c r="AV10" s="19">
        <f t="shared" si="5"/>
        <v>0</v>
      </c>
      <c r="AW10" s="19">
        <f t="shared" si="6"/>
        <v>0</v>
      </c>
      <c r="AX10" s="19">
        <f t="shared" si="7"/>
        <v>0</v>
      </c>
      <c r="AY10" s="19">
        <f t="shared" si="8"/>
        <v>0</v>
      </c>
    </row>
    <row r="11" spans="1:51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74"/>
      <c r="M11" s="74" t="s">
        <v>82</v>
      </c>
      <c r="N11" s="52" t="s">
        <v>103</v>
      </c>
      <c r="O11" s="52" t="s">
        <v>87</v>
      </c>
      <c r="P11" s="54" t="s">
        <v>90</v>
      </c>
      <c r="Q11" s="54" t="s">
        <v>86</v>
      </c>
      <c r="R11" s="54" t="s">
        <v>104</v>
      </c>
      <c r="S11" s="75" t="s">
        <v>82</v>
      </c>
      <c r="T11" s="74" t="s">
        <v>82</v>
      </c>
      <c r="U11" s="52" t="s">
        <v>103</v>
      </c>
      <c r="V11" s="52" t="s">
        <v>87</v>
      </c>
      <c r="W11" s="54" t="s">
        <v>90</v>
      </c>
      <c r="X11" s="54" t="s">
        <v>86</v>
      </c>
      <c r="Y11" s="54" t="s">
        <v>104</v>
      </c>
      <c r="Z11" s="75" t="s">
        <v>82</v>
      </c>
      <c r="AA11" s="74"/>
      <c r="AB11" s="54" t="s">
        <v>65</v>
      </c>
      <c r="AC11" s="54" t="s">
        <v>66</v>
      </c>
      <c r="AD11" s="54" t="s">
        <v>21</v>
      </c>
      <c r="AE11" s="54" t="s">
        <v>65</v>
      </c>
      <c r="AG11" s="73"/>
      <c r="AH11" s="73"/>
      <c r="AI11" s="54" t="s">
        <v>65</v>
      </c>
      <c r="AJ11" s="54" t="s">
        <v>66</v>
      </c>
      <c r="AK11" s="54" t="s">
        <v>21</v>
      </c>
      <c r="AL11" s="54" t="s">
        <v>65</v>
      </c>
      <c r="AN11" s="73"/>
      <c r="AO11" s="73"/>
      <c r="AP11" s="54" t="s">
        <v>65</v>
      </c>
      <c r="AQ11" s="24">
        <f>(COUNTIF(L11:AP11,"M3")+COUNTIF(L11:AP11,"M3 SN")+COUNTIF(L11:AP11,"T2")+COUNTIF(L11:AP11,"T2 SN")+COUNTIF(L11:AP11,"FO")+COUNTIF(L11:AP11,"LC")+COUNTIF(L11:AP11,"CE")+(COUNTIF(L11:AP11,"D"))*2+(COUNTIF(L11:AP11,"D SN"))*2+COUNTIF(L11:AP11,"AB")+COUNTIF(L11:AP11,"L")+COUNTIF(L11:AP11,"FD"))*6+(COUNTIF(L11:AP11,"M1")+COUNTIF(L11:AP11,"M2")+COUNTIF(L11:AP11,"M1 SN")+COUNTIF(L11:AP11,"M2 SN")+COUNTIF(L11:AP11,"FD"))*5+(COUNTIF(L11:AP11,"T1")+COUNTIF(L11:AP11,"T1 SN")+COUNTIF(L11:AP11,"FD"))*7+(COUNTIF(L11:AP11,"T3")+COUNTIF(L11:AP11,"FD")+COUNTIF(L11:AP11,"T3 SN"))*4+(COUNTIF(L11:AP11,"MT")+COUNTIF(L11:AP11,"MT SN")+COUNTIF(L11:AP11,"FD"))*8</f>
        <v>111</v>
      </c>
      <c r="AR11" s="19">
        <f t="shared" si="1"/>
        <v>0</v>
      </c>
      <c r="AS11" s="19">
        <f t="shared" si="2"/>
        <v>0</v>
      </c>
      <c r="AT11" s="19">
        <f t="shared" si="3"/>
        <v>0</v>
      </c>
      <c r="AU11" s="19">
        <f t="shared" si="4"/>
        <v>0</v>
      </c>
      <c r="AV11" s="19">
        <f t="shared" si="5"/>
        <v>0</v>
      </c>
      <c r="AW11" s="19">
        <f t="shared" si="6"/>
        <v>0</v>
      </c>
      <c r="AX11" s="19">
        <f t="shared" si="7"/>
        <v>0</v>
      </c>
      <c r="AY11" s="19">
        <f t="shared" si="8"/>
        <v>0</v>
      </c>
    </row>
    <row r="12" spans="1:51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74"/>
      <c r="M12" s="74" t="s">
        <v>82</v>
      </c>
      <c r="N12" s="52" t="s">
        <v>79</v>
      </c>
      <c r="O12" s="52" t="s">
        <v>79</v>
      </c>
      <c r="P12" s="52" t="s">
        <v>105</v>
      </c>
      <c r="Q12" s="52" t="s">
        <v>79</v>
      </c>
      <c r="R12" s="52" t="s">
        <v>79</v>
      </c>
      <c r="S12" s="75" t="s">
        <v>82</v>
      </c>
      <c r="T12" s="74" t="s">
        <v>82</v>
      </c>
      <c r="U12" s="52" t="s">
        <v>79</v>
      </c>
      <c r="V12" s="52" t="s">
        <v>79</v>
      </c>
      <c r="W12" s="52" t="s">
        <v>105</v>
      </c>
      <c r="X12" s="52" t="s">
        <v>79</v>
      </c>
      <c r="Y12" s="52" t="s">
        <v>79</v>
      </c>
      <c r="Z12" s="75" t="s">
        <v>82</v>
      </c>
      <c r="AA12" s="74"/>
      <c r="AB12" s="54" t="s">
        <v>41</v>
      </c>
      <c r="AC12" s="54" t="s">
        <v>41</v>
      </c>
      <c r="AD12" s="54" t="s">
        <v>41</v>
      </c>
      <c r="AE12" s="54" t="s">
        <v>41</v>
      </c>
      <c r="AF12" s="54" t="s">
        <v>41</v>
      </c>
      <c r="AG12" s="73" t="s">
        <v>41</v>
      </c>
      <c r="AH12" s="73" t="s">
        <v>41</v>
      </c>
      <c r="AI12" s="54" t="s">
        <v>41</v>
      </c>
      <c r="AJ12" s="54" t="s">
        <v>41</v>
      </c>
      <c r="AK12" s="54" t="s">
        <v>41</v>
      </c>
      <c r="AL12" s="54" t="s">
        <v>41</v>
      </c>
      <c r="AM12" s="54" t="s">
        <v>41</v>
      </c>
      <c r="AN12" s="73" t="s">
        <v>41</v>
      </c>
      <c r="AO12" s="73" t="s">
        <v>41</v>
      </c>
      <c r="AP12" s="54" t="s">
        <v>41</v>
      </c>
      <c r="AQ12" s="24">
        <f t="shared" ref="AQ12:AQ14" si="9">(COUNTIF(L12:AP12,"M3")+COUNTIF(L12:AP12,"M3 SN")+COUNTIF(L12:AP12,"T2")+COUNTIF(L12:AP12,"T2 SN")+COUNTIF(L12:AP12,"FO")+COUNTIF(L12:AP12,"LC")+COUNTIF(L12:AP12,"CE")+(COUNTIF(L12:AP12,"D"))*2+(COUNTIF(L12:AP12,"D SN"))*2+COUNTIF(L12:AP12,"AB")+COUNTIF(L12:AP12,"L")+COUNTIF(L12:AP12,"FD"))*6+(COUNTIF(L12:AP12,"M1")+COUNTIF(L12:AP12,"M2")+COUNTIF(L12:AP12,"M1 SN")+COUNTIF(L12:AP12,"M2 SN")+COUNTIF(L12:AP12,"FD"))*5+(COUNTIF(L12:AP12,"T1")+COUNTIF(L12:AP12,"T1 SN")+COUNTIF(L12:AP12,"FD"))*7+(COUNTIF(L12:AP12,"T3")+COUNTIF(L12:AP12,"FD")+COUNTIF(L12:AP12,"T3 SN"))*4+(COUNTIF(L12:AP12,"MT")+COUNTIF(L12:AP12,"MT SN")+COUNTIF(L12:AP12,"FD"))*8</f>
        <v>0</v>
      </c>
      <c r="AR12" s="19">
        <f t="shared" si="1"/>
        <v>0</v>
      </c>
      <c r="AS12" s="19">
        <f t="shared" si="2"/>
        <v>0</v>
      </c>
      <c r="AT12" s="19">
        <f t="shared" si="3"/>
        <v>15</v>
      </c>
      <c r="AU12" s="19">
        <f t="shared" si="4"/>
        <v>0</v>
      </c>
      <c r="AV12" s="19">
        <f t="shared" si="5"/>
        <v>0</v>
      </c>
      <c r="AW12" s="19">
        <f t="shared" si="6"/>
        <v>0</v>
      </c>
      <c r="AX12" s="19">
        <f t="shared" si="7"/>
        <v>15</v>
      </c>
      <c r="AY12" s="19">
        <f t="shared" si="8"/>
        <v>0</v>
      </c>
    </row>
    <row r="13" spans="1:51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74" t="s">
        <v>82</v>
      </c>
      <c r="M13" s="74"/>
      <c r="N13" s="52"/>
      <c r="O13" s="54"/>
      <c r="P13" s="54" t="s">
        <v>21</v>
      </c>
      <c r="R13" s="54" t="s">
        <v>23</v>
      </c>
      <c r="S13" s="76"/>
      <c r="T13" s="73"/>
      <c r="U13" s="54"/>
      <c r="V13" s="54"/>
      <c r="W13" s="54" t="s">
        <v>21</v>
      </c>
      <c r="Y13" s="54" t="s">
        <v>23</v>
      </c>
      <c r="Z13" s="76"/>
      <c r="AA13" s="75" t="s">
        <v>82</v>
      </c>
      <c r="AB13" s="53" t="s">
        <v>79</v>
      </c>
      <c r="AC13" s="52" t="s">
        <v>79</v>
      </c>
      <c r="AD13" s="53" t="s">
        <v>105</v>
      </c>
      <c r="AE13" s="54" t="s">
        <v>104</v>
      </c>
      <c r="AF13" s="52" t="s">
        <v>106</v>
      </c>
      <c r="AG13" s="75" t="s">
        <v>82</v>
      </c>
      <c r="AH13" s="75" t="s">
        <v>82</v>
      </c>
      <c r="AI13" s="53" t="s">
        <v>79</v>
      </c>
      <c r="AJ13" s="52" t="s">
        <v>79</v>
      </c>
      <c r="AK13" s="53" t="s">
        <v>105</v>
      </c>
      <c r="AL13" s="54" t="s">
        <v>104</v>
      </c>
      <c r="AM13" s="52" t="s">
        <v>106</v>
      </c>
      <c r="AN13" s="75" t="s">
        <v>82</v>
      </c>
      <c r="AO13" s="75" t="s">
        <v>82</v>
      </c>
      <c r="AP13" s="53" t="s">
        <v>79</v>
      </c>
      <c r="AQ13" s="24">
        <f t="shared" si="9"/>
        <v>24</v>
      </c>
      <c r="AR13" s="19">
        <f t="shared" si="1"/>
        <v>0</v>
      </c>
      <c r="AS13" s="19">
        <f t="shared" si="2"/>
        <v>0</v>
      </c>
      <c r="AT13" s="19">
        <f t="shared" si="3"/>
        <v>0</v>
      </c>
      <c r="AU13" s="19">
        <f t="shared" si="4"/>
        <v>0</v>
      </c>
      <c r="AV13" s="19">
        <f t="shared" si="5"/>
        <v>0</v>
      </c>
      <c r="AW13" s="19">
        <f t="shared" si="6"/>
        <v>0</v>
      </c>
      <c r="AX13" s="19">
        <f t="shared" si="7"/>
        <v>0</v>
      </c>
      <c r="AY13" s="19">
        <f t="shared" si="8"/>
        <v>0</v>
      </c>
    </row>
    <row r="14" spans="1:51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73"/>
      <c r="M14" s="73"/>
      <c r="N14" s="54" t="s">
        <v>72</v>
      </c>
      <c r="O14" s="54"/>
      <c r="P14" s="54" t="s">
        <v>76</v>
      </c>
      <c r="Q14" s="54" t="s">
        <v>21</v>
      </c>
      <c r="S14" s="73"/>
      <c r="T14" s="73"/>
      <c r="U14" s="54" t="s">
        <v>72</v>
      </c>
      <c r="V14" s="54"/>
      <c r="W14" s="54" t="s">
        <v>76</v>
      </c>
      <c r="X14" s="54" t="s">
        <v>21</v>
      </c>
      <c r="Z14" s="73"/>
      <c r="AA14" s="73"/>
      <c r="AB14" s="54" t="s">
        <v>72</v>
      </c>
      <c r="AC14" s="54"/>
      <c r="AD14" s="54" t="s">
        <v>76</v>
      </c>
      <c r="AE14" s="54" t="s">
        <v>21</v>
      </c>
      <c r="AG14" s="73"/>
      <c r="AH14" s="73"/>
      <c r="AI14" s="54" t="s">
        <v>72</v>
      </c>
      <c r="AJ14" s="54"/>
      <c r="AK14" s="54" t="s">
        <v>76</v>
      </c>
      <c r="AL14" s="54" t="s">
        <v>21</v>
      </c>
      <c r="AN14" s="73"/>
      <c r="AO14" s="73"/>
      <c r="AP14" s="54" t="s">
        <v>72</v>
      </c>
      <c r="AQ14" s="24">
        <f t="shared" si="9"/>
        <v>102</v>
      </c>
      <c r="AR14" s="19">
        <f t="shared" si="1"/>
        <v>0</v>
      </c>
      <c r="AS14" s="19">
        <f t="shared" si="2"/>
        <v>0</v>
      </c>
      <c r="AT14" s="19">
        <f t="shared" si="3"/>
        <v>0</v>
      </c>
      <c r="AU14" s="19">
        <f t="shared" si="4"/>
        <v>0</v>
      </c>
      <c r="AV14" s="19">
        <f t="shared" si="5"/>
        <v>0</v>
      </c>
      <c r="AW14" s="19">
        <f t="shared" si="6"/>
        <v>0</v>
      </c>
      <c r="AX14" s="19">
        <f t="shared" si="7"/>
        <v>0</v>
      </c>
      <c r="AY14" s="19">
        <f t="shared" si="8"/>
        <v>0</v>
      </c>
    </row>
    <row r="15" spans="1:51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>COUNTIF(L$8:L$14,"M1") + COUNTIF(L$8:L$14, "MT")+ COUNTIF(L$8:L$14, "D")+ COUNTIF(L$8:L$14, "M2")+ COUNTIF(L$8:L$14, "M3")+ COUNTIF(L$8:L$14, "D SN")+ COUNTIF(L$8:L$14, "M1 SN")+ COUNTIF(L$8:L$14, "MT SN")+COUNTIF(L$8:L$14, "M2 SN")+ COUNTIF(L$8:L$14, "M3 SN")</f>
        <v>0</v>
      </c>
      <c r="M15" s="29">
        <f t="shared" ref="M15:AP15" si="10">COUNTIF(M$8:M$14,"M1") + COUNTIF(M$8:M$14, "MT")+ COUNTIF(M$8:M$14, "D")+ COUNTIF(M$8:M$14, "M2")+ COUNTIF(M$8:M$14, "M3")+ COUNTIF(M$8:M$14, "D SN")+ COUNTIF(M$8:M$14, "M1 SN")+ COUNTIF(M$8:M$14, "MT SN")+COUNTIF(M$8:M$14, "M2 SN")+ COUNTIF(M$8:M$14, "M3 SN")</f>
        <v>0</v>
      </c>
      <c r="N15" s="29">
        <f>COUNTIF(N$8:N$14,"M1") + COUNTIF(N$8:N$14, "MT")+ COUNTIF(N$8:N$14, "D")+ COUNTIF(N$8:N$14, "M2")+ COUNTIF(N$8:N$14, "M3")+ COUNTIF(N$8:N$14, "D SN")+ COUNTIF(N$8:N$14, "M1 SN")+ COUNTIF(N$8:N$14, "MT SN")+COUNTIF(N$8:N$14, "M2 SN")+ COUNTIF(N$8:N$14, "M3 SN")</f>
        <v>2</v>
      </c>
      <c r="O15" s="29">
        <f t="shared" si="10"/>
        <v>0</v>
      </c>
      <c r="P15" s="29">
        <f t="shared" si="10"/>
        <v>5</v>
      </c>
      <c r="Q15" s="29">
        <f t="shared" si="10"/>
        <v>3</v>
      </c>
      <c r="R15" s="29">
        <f t="shared" si="10"/>
        <v>2</v>
      </c>
      <c r="S15" s="29">
        <f t="shared" si="10"/>
        <v>0</v>
      </c>
      <c r="T15" s="29">
        <f t="shared" si="10"/>
        <v>0</v>
      </c>
      <c r="U15" s="29">
        <f t="shared" si="10"/>
        <v>2</v>
      </c>
      <c r="V15" s="29">
        <f t="shared" si="10"/>
        <v>0</v>
      </c>
      <c r="W15" s="29">
        <f t="shared" si="10"/>
        <v>5</v>
      </c>
      <c r="X15" s="29">
        <f t="shared" si="10"/>
        <v>3</v>
      </c>
      <c r="Y15" s="29">
        <f t="shared" si="10"/>
        <v>2</v>
      </c>
      <c r="Z15" s="29">
        <f t="shared" si="10"/>
        <v>0</v>
      </c>
      <c r="AA15" s="29">
        <f t="shared" si="10"/>
        <v>0</v>
      </c>
      <c r="AB15" s="29">
        <f t="shared" si="10"/>
        <v>3</v>
      </c>
      <c r="AC15" s="29">
        <f t="shared" si="10"/>
        <v>0</v>
      </c>
      <c r="AD15" s="29">
        <f t="shared" si="10"/>
        <v>4</v>
      </c>
      <c r="AE15" s="29">
        <f t="shared" si="10"/>
        <v>3</v>
      </c>
      <c r="AF15" s="29">
        <f t="shared" si="10"/>
        <v>2</v>
      </c>
      <c r="AG15" s="29">
        <f t="shared" si="10"/>
        <v>0</v>
      </c>
      <c r="AH15" s="29">
        <f t="shared" si="10"/>
        <v>0</v>
      </c>
      <c r="AI15" s="29">
        <f t="shared" si="10"/>
        <v>3</v>
      </c>
      <c r="AJ15" s="29">
        <f t="shared" si="10"/>
        <v>0</v>
      </c>
      <c r="AK15" s="29">
        <f t="shared" si="10"/>
        <v>4</v>
      </c>
      <c r="AL15" s="29">
        <f t="shared" si="10"/>
        <v>3</v>
      </c>
      <c r="AM15" s="29">
        <f t="shared" si="10"/>
        <v>2</v>
      </c>
      <c r="AN15" s="29">
        <f t="shared" si="10"/>
        <v>0</v>
      </c>
      <c r="AO15" s="29">
        <f t="shared" si="10"/>
        <v>0</v>
      </c>
      <c r="AP15" s="29">
        <f t="shared" si="10"/>
        <v>3</v>
      </c>
      <c r="AQ15" s="24">
        <f t="shared" ref="AQ15:AQ17" si="11">(COUNTIF(L15:AP15,"M")+COUNTIF(L15:AP15,"T")+COUNTIF(L15:AP15,"ID")+COUNTIF(L15:AP15,"IN")+(COUNTIF(L15:AP15,"N")*2)+COUNTIF(L15:AP15,"FO")+COUNTIF(L15:AP15,"LC")+ COUNTIF(L15:AP15,"CE")+(COUNTIF(L15:AP15,"D")*2)+COUNTIF(L15:AP15,"AB")+COUNTIF(L15:AP15,"L"))*6</f>
        <v>0</v>
      </c>
      <c r="AR15" s="19">
        <f t="shared" si="1"/>
        <v>0</v>
      </c>
      <c r="AS15" s="19">
        <f t="shared" si="2"/>
        <v>0</v>
      </c>
      <c r="AT15" s="19">
        <f t="shared" si="3"/>
        <v>0</v>
      </c>
      <c r="AU15" s="19">
        <f t="shared" si="4"/>
        <v>0</v>
      </c>
      <c r="AV15" s="19">
        <f t="shared" si="5"/>
        <v>0</v>
      </c>
      <c r="AW15" s="19">
        <f t="shared" si="6"/>
        <v>0</v>
      </c>
      <c r="AX15" s="19">
        <f t="shared" si="7"/>
        <v>0</v>
      </c>
      <c r="AY15" s="19">
        <f t="shared" si="8"/>
        <v>0</v>
      </c>
    </row>
    <row r="16" spans="1:51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>COUNTIF(L$8:L$14,"T1") + COUNTIF(L$8:L$14, "MT")+ COUNTIF(L$8:L$14, "D")+ COUNTIF(L$8:L$14, "T2")+ COUNTIF(L$8:L$14, "T1 SN")+ COUNTIF(L$8:L$14, "MT SN")+ COUNTIF(L$8:L$14, "D SN")+ COUNTIF(L$8:L$14, "T2 SN")+ COUNTIF(L$8:L$14, "T3 SN")+ COUNTIF(L$8:L$14, "T3")</f>
        <v>0</v>
      </c>
      <c r="M16" s="29">
        <f t="shared" ref="M16:AP16" si="12">COUNTIF(M$8:M$14,"T1") + COUNTIF(M$8:M$14, "MT")+ COUNTIF(M$8:M$14, "D")+ COUNTIF(M$8:M$14, "T2")+ COUNTIF(M$8:M$14, "T1 SN")+ COUNTIF(M$8:M$14, "MT SN")+ COUNTIF(M$8:M$14, "D SN")+ COUNTIF(M$8:M$14, "T2 SN")+ COUNTIF(M$8:M$14, "T3 SN")+ COUNTIF(M$8:M$14, "T3")</f>
        <v>0</v>
      </c>
      <c r="N16" s="29">
        <f>COUNTIF(N$8:N$14,"T1") + COUNTIF(N$8:N$14, "MT")+ COUNTIF(N$8:N$14, "D")+ COUNTIF(N$8:N$14, "T2")+ COUNTIF(N$8:N$14, "T1 SN")+ COUNTIF(N$8:N$14, "MT SN")+ COUNTIF(N$8:N$14, "D SN")+ COUNTIF(N$8:N$14, "T2 SN")+ COUNTIF(N$8:N$14, "T3 SN")+ COUNTIF(N$8:N$14, "T3")</f>
        <v>1</v>
      </c>
      <c r="O16" s="29">
        <f t="shared" si="12"/>
        <v>1</v>
      </c>
      <c r="P16" s="29">
        <f t="shared" si="12"/>
        <v>2</v>
      </c>
      <c r="Q16" s="29">
        <f t="shared" si="12"/>
        <v>2</v>
      </c>
      <c r="R16" s="29">
        <f t="shared" si="12"/>
        <v>1</v>
      </c>
      <c r="S16" s="29">
        <f t="shared" si="12"/>
        <v>0</v>
      </c>
      <c r="T16" s="29">
        <f t="shared" si="12"/>
        <v>0</v>
      </c>
      <c r="U16" s="29">
        <f t="shared" si="12"/>
        <v>1</v>
      </c>
      <c r="V16" s="29">
        <f t="shared" si="12"/>
        <v>1</v>
      </c>
      <c r="W16" s="29">
        <f t="shared" si="12"/>
        <v>2</v>
      </c>
      <c r="X16" s="29">
        <f t="shared" si="12"/>
        <v>2</v>
      </c>
      <c r="Y16" s="29">
        <f t="shared" si="12"/>
        <v>1</v>
      </c>
      <c r="Z16" s="29">
        <f t="shared" si="12"/>
        <v>0</v>
      </c>
      <c r="AA16" s="29">
        <f t="shared" si="12"/>
        <v>0</v>
      </c>
      <c r="AB16" s="29">
        <f t="shared" si="12"/>
        <v>1</v>
      </c>
      <c r="AC16" s="29">
        <f t="shared" si="12"/>
        <v>1</v>
      </c>
      <c r="AD16" s="29">
        <f t="shared" si="12"/>
        <v>1</v>
      </c>
      <c r="AE16" s="29">
        <f t="shared" si="12"/>
        <v>2</v>
      </c>
      <c r="AF16" s="29">
        <f t="shared" si="12"/>
        <v>1</v>
      </c>
      <c r="AG16" s="29">
        <f t="shared" si="12"/>
        <v>0</v>
      </c>
      <c r="AH16" s="29">
        <f t="shared" si="12"/>
        <v>0</v>
      </c>
      <c r="AI16" s="29">
        <f t="shared" si="12"/>
        <v>1</v>
      </c>
      <c r="AJ16" s="29">
        <f t="shared" si="12"/>
        <v>1</v>
      </c>
      <c r="AK16" s="29">
        <f t="shared" si="12"/>
        <v>1</v>
      </c>
      <c r="AL16" s="29">
        <f t="shared" si="12"/>
        <v>2</v>
      </c>
      <c r="AM16" s="29">
        <f t="shared" si="12"/>
        <v>1</v>
      </c>
      <c r="AN16" s="29">
        <f t="shared" si="12"/>
        <v>0</v>
      </c>
      <c r="AO16" s="29">
        <f t="shared" si="12"/>
        <v>0</v>
      </c>
      <c r="AP16" s="29">
        <f t="shared" si="12"/>
        <v>1</v>
      </c>
      <c r="AQ16" s="24">
        <f t="shared" si="11"/>
        <v>0</v>
      </c>
      <c r="AR16" s="19">
        <f t="shared" si="1"/>
        <v>0</v>
      </c>
      <c r="AS16" s="19">
        <f t="shared" si="2"/>
        <v>0</v>
      </c>
      <c r="AT16" s="19">
        <f t="shared" si="3"/>
        <v>0</v>
      </c>
      <c r="AU16" s="19">
        <f t="shared" si="4"/>
        <v>0</v>
      </c>
      <c r="AV16" s="19">
        <f t="shared" si="5"/>
        <v>0</v>
      </c>
      <c r="AW16" s="19">
        <f t="shared" si="6"/>
        <v>0</v>
      </c>
      <c r="AX16" s="19">
        <f t="shared" si="7"/>
        <v>0</v>
      </c>
      <c r="AY16" s="19">
        <f t="shared" si="8"/>
        <v>0</v>
      </c>
    </row>
    <row r="17" spans="1:991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>COUNTIF(L$8:L$14,"D SN")+ COUNTIF(L$8:L$14, "M1 SN")+ COUNTIF(L$8:L$14, "SN")+COUNTIF(L$8:L$14, "T1 SN") + COUNTIF(L$8:L$14, "MT SN")+ COUNTIF(L$8:L$14, "M2 SN")+ COUNTIF(L$8:L$14, "SDN")+COUNTIF(L$8:L$14, "T3 SN")</f>
        <v>2</v>
      </c>
      <c r="M17" s="29">
        <f t="shared" ref="M17:AP17" si="13">COUNTIF(M$8:M$14,"D SN")+ COUNTIF(M$8:M$14, "M1 SN")+ COUNTIF(M$8:M$14, "SN")+COUNTIF(M$8:M$14, "T1 SN") + COUNTIF(M$8:M$14, "MT SN")+ COUNTIF(M$8:M$14, "M2 SN")+ COUNTIF(M$8:M$14, "SDN")+COUNTIF(M$8:M$14, "T3 SN")</f>
        <v>2</v>
      </c>
      <c r="N17" s="29">
        <f>COUNTIF(N$8:N$14,"D SN")+ COUNTIF(N$8:N$14, "M1 SN")+ COUNTIF(N$8:N$14, "SN")+COUNTIF(N$8:N$14, "T1 SN") + COUNTIF(N$8:N$14, "MT SN")+ COUNTIF(N$8:N$14, "M2 SN")+ COUNTIF(N$8:N$14, "SDN")+COUNTIF(N$8:N$14, "T3 SN")</f>
        <v>1</v>
      </c>
      <c r="O17" s="29">
        <f t="shared" si="13"/>
        <v>2</v>
      </c>
      <c r="P17" s="29">
        <f t="shared" si="13"/>
        <v>1</v>
      </c>
      <c r="Q17" s="29">
        <f t="shared" si="13"/>
        <v>2</v>
      </c>
      <c r="R17" s="29">
        <f t="shared" si="13"/>
        <v>1</v>
      </c>
      <c r="S17" s="29">
        <f t="shared" si="13"/>
        <v>2</v>
      </c>
      <c r="T17" s="29">
        <f t="shared" si="13"/>
        <v>2</v>
      </c>
      <c r="U17" s="29">
        <f t="shared" si="13"/>
        <v>1</v>
      </c>
      <c r="V17" s="29">
        <f t="shared" si="13"/>
        <v>2</v>
      </c>
      <c r="W17" s="29">
        <f t="shared" si="13"/>
        <v>1</v>
      </c>
      <c r="X17" s="29">
        <f t="shared" si="13"/>
        <v>2</v>
      </c>
      <c r="Y17" s="29">
        <f t="shared" si="13"/>
        <v>1</v>
      </c>
      <c r="Z17" s="29">
        <f t="shared" si="13"/>
        <v>2</v>
      </c>
      <c r="AA17" s="29">
        <f t="shared" si="13"/>
        <v>2</v>
      </c>
      <c r="AB17" s="29">
        <f t="shared" si="13"/>
        <v>2</v>
      </c>
      <c r="AC17" s="29">
        <f t="shared" si="13"/>
        <v>2</v>
      </c>
      <c r="AD17" s="29">
        <f t="shared" si="13"/>
        <v>1</v>
      </c>
      <c r="AE17" s="29">
        <f t="shared" si="13"/>
        <v>1</v>
      </c>
      <c r="AF17" s="29">
        <f t="shared" si="13"/>
        <v>1</v>
      </c>
      <c r="AG17" s="29">
        <f t="shared" si="13"/>
        <v>1</v>
      </c>
      <c r="AH17" s="29">
        <f t="shared" si="13"/>
        <v>2</v>
      </c>
      <c r="AI17" s="29">
        <f t="shared" si="13"/>
        <v>2</v>
      </c>
      <c r="AJ17" s="29">
        <f t="shared" si="13"/>
        <v>2</v>
      </c>
      <c r="AK17" s="29">
        <f t="shared" si="13"/>
        <v>1</v>
      </c>
      <c r="AL17" s="29">
        <f t="shared" si="13"/>
        <v>1</v>
      </c>
      <c r="AM17" s="29">
        <f t="shared" si="13"/>
        <v>1</v>
      </c>
      <c r="AN17" s="29">
        <f t="shared" si="13"/>
        <v>1</v>
      </c>
      <c r="AO17" s="29">
        <f t="shared" si="13"/>
        <v>2</v>
      </c>
      <c r="AP17" s="29">
        <f t="shared" si="13"/>
        <v>2</v>
      </c>
      <c r="AQ17" s="24">
        <f t="shared" si="11"/>
        <v>0</v>
      </c>
      <c r="AR17" s="19">
        <f t="shared" si="1"/>
        <v>0</v>
      </c>
      <c r="AS17" s="19">
        <f t="shared" si="2"/>
        <v>0</v>
      </c>
      <c r="AT17" s="19">
        <f t="shared" si="3"/>
        <v>0</v>
      </c>
      <c r="AU17" s="19">
        <f t="shared" si="4"/>
        <v>0</v>
      </c>
      <c r="AV17" s="19">
        <f t="shared" si="5"/>
        <v>0</v>
      </c>
      <c r="AW17" s="19">
        <f t="shared" si="6"/>
        <v>0</v>
      </c>
      <c r="AX17" s="19">
        <f t="shared" si="7"/>
        <v>0</v>
      </c>
      <c r="AY17" s="19">
        <f t="shared" si="8"/>
        <v>0</v>
      </c>
    </row>
    <row r="18" spans="1:991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3"/>
      <c r="AS18" s="13"/>
      <c r="AT18" s="13"/>
      <c r="AU18" s="13"/>
      <c r="AV18" s="13"/>
      <c r="AW18" s="13"/>
      <c r="AX18" s="14"/>
      <c r="AY18" s="15"/>
    </row>
    <row r="19" spans="1:991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991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3"/>
      <c r="F20" s="63"/>
      <c r="G20" s="63"/>
      <c r="H20" s="63"/>
      <c r="I20" s="63"/>
      <c r="J20" s="63"/>
      <c r="K20" s="63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35"/>
      <c r="AP20" s="40" t="s">
        <v>79</v>
      </c>
      <c r="AQ20" s="36"/>
      <c r="AR20" s="37"/>
      <c r="AS20" s="37"/>
      <c r="AT20" s="37"/>
      <c r="AU20" s="37"/>
      <c r="AV20" s="37"/>
      <c r="AW20" s="37"/>
      <c r="AX20" s="37"/>
      <c r="AY20" s="38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</row>
    <row r="21" spans="1:991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35"/>
      <c r="AP21" s="40" t="s">
        <v>82</v>
      </c>
      <c r="AQ21" s="43"/>
      <c r="AR21" s="41"/>
      <c r="AS21" s="41"/>
      <c r="AT21" s="41"/>
      <c r="AU21" s="41"/>
      <c r="AV21" s="41"/>
      <c r="AW21" s="41"/>
      <c r="AX21" s="41"/>
      <c r="AY21" s="48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</row>
    <row r="22" spans="1:991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1"/>
      <c r="AQ22" s="43"/>
      <c r="AR22" s="41"/>
      <c r="AS22" s="41"/>
      <c r="AT22" s="41"/>
      <c r="AU22" s="41"/>
      <c r="AV22" s="41"/>
      <c r="AW22" s="41"/>
      <c r="AX22" s="41"/>
      <c r="AY22" s="48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</row>
    <row r="23" spans="1:991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58" t="s">
        <v>70</v>
      </c>
      <c r="T23" s="59"/>
      <c r="U23" s="59"/>
      <c r="V23" s="59"/>
      <c r="W23" s="59"/>
      <c r="X23" s="59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1"/>
      <c r="AQ23" s="43"/>
      <c r="AR23" s="41"/>
      <c r="AS23" s="41"/>
      <c r="AT23" s="41"/>
      <c r="AU23" s="41"/>
      <c r="AV23" s="41"/>
      <c r="AW23" s="41"/>
      <c r="AX23" s="41"/>
      <c r="AY23" s="48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</row>
  </sheetData>
  <mergeCells count="36">
    <mergeCell ref="E22:Q22"/>
    <mergeCell ref="E23:Q23"/>
    <mergeCell ref="AA23:AG23"/>
    <mergeCell ref="A15:E15"/>
    <mergeCell ref="A16:E16"/>
    <mergeCell ref="A17:E17"/>
    <mergeCell ref="AQ19:AY19"/>
    <mergeCell ref="L20:Q20"/>
    <mergeCell ref="E21:Q21"/>
    <mergeCell ref="AW5:AW6"/>
    <mergeCell ref="AX5:AX6"/>
    <mergeCell ref="AY5:AY6"/>
    <mergeCell ref="E6:E7"/>
    <mergeCell ref="F6:F7"/>
    <mergeCell ref="G6:G7"/>
    <mergeCell ref="H6:I6"/>
    <mergeCell ref="J6:J7"/>
    <mergeCell ref="K6:K7"/>
    <mergeCell ref="AQ5:AQ6"/>
    <mergeCell ref="AR5:AR6"/>
    <mergeCell ref="AS5:AS6"/>
    <mergeCell ref="AT5:AT6"/>
    <mergeCell ref="AU5:AU6"/>
    <mergeCell ref="AV5:AV6"/>
    <mergeCell ref="A5:A7"/>
    <mergeCell ref="B5:B7"/>
    <mergeCell ref="C5:C7"/>
    <mergeCell ref="D5:D7"/>
    <mergeCell ref="E5:K5"/>
    <mergeCell ref="L5:AP5"/>
    <mergeCell ref="A1:AP1"/>
    <mergeCell ref="A2:AP2"/>
    <mergeCell ref="A3:AP3"/>
    <mergeCell ref="B4:T4"/>
    <mergeCell ref="W4:AH4"/>
    <mergeCell ref="AK4:AP4"/>
  </mergeCells>
  <conditionalFormatting sqref="L7:AP7">
    <cfRule type="expression" dxfId="31" priority="1" stopIfTrue="1">
      <formula>NOT(ISERROR(SEARCH("DOM",L7)))</formula>
    </cfRule>
  </conditionalFormatting>
  <conditionalFormatting sqref="L7:AP7">
    <cfRule type="expression" dxfId="30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5C6F-2A95-427B-B8E3-F78A4F11D8E6}">
  <dimension ref="A1:ALC23"/>
  <sheetViews>
    <sheetView workbookViewId="0">
      <selection activeCell="AK4" sqref="AK4:AP4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8554687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5" style="1" customWidth="1"/>
    <col min="21" max="21" width="4.7109375" style="1" customWidth="1"/>
    <col min="22" max="23" width="4.42578125" style="1" customWidth="1"/>
    <col min="24" max="24" width="3.7109375" style="1" customWidth="1"/>
    <col min="25" max="25" width="4.5703125" style="1" customWidth="1"/>
    <col min="26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4" width="4.85546875" style="1" customWidth="1"/>
    <col min="35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1" width="4.5703125" style="1" customWidth="1"/>
    <col min="42" max="42" width="4.7109375" style="1" customWidth="1"/>
    <col min="43" max="43" width="8" style="1" customWidth="1"/>
    <col min="44" max="45" width="8.140625" style="1" customWidth="1"/>
    <col min="46" max="46" width="7.5703125" style="1" customWidth="1"/>
    <col min="47" max="49" width="6.140625" style="1" customWidth="1"/>
    <col min="50" max="50" width="12.42578125" style="1" customWidth="1"/>
    <col min="51" max="51" width="6.28515625" style="1" customWidth="1"/>
    <col min="52" max="990" width="9.7109375" style="1" customWidth="1"/>
    <col min="991" max="991" width="10.28515625" style="1" customWidth="1"/>
    <col min="992" max="992" width="10.28515625" customWidth="1"/>
  </cols>
  <sheetData>
    <row r="1" spans="1:51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Y2" s="4"/>
    </row>
    <row r="3" spans="1:51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Y3" s="4"/>
    </row>
    <row r="4" spans="1:51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92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96"/>
      <c r="AQ4" s="5"/>
      <c r="AR4" s="6"/>
      <c r="AS4" s="6"/>
      <c r="AT4" s="6"/>
      <c r="AU4" s="6"/>
      <c r="AV4" s="6"/>
      <c r="AW4" s="6"/>
      <c r="AX4" s="6"/>
      <c r="AY4" s="7"/>
    </row>
    <row r="5" spans="1:51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8" t="s">
        <v>5</v>
      </c>
      <c r="AR5" s="97" t="s">
        <v>6</v>
      </c>
      <c r="AS5" s="97" t="s">
        <v>7</v>
      </c>
      <c r="AT5" s="97" t="s">
        <v>8</v>
      </c>
      <c r="AU5" s="97" t="s">
        <v>9</v>
      </c>
      <c r="AV5" s="97" t="s">
        <v>10</v>
      </c>
      <c r="AW5" s="106" t="s">
        <v>11</v>
      </c>
      <c r="AX5" s="106" t="s">
        <v>12</v>
      </c>
      <c r="AY5" s="97" t="s">
        <v>13</v>
      </c>
    </row>
    <row r="6" spans="1:51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66">
        <v>31</v>
      </c>
      <c r="AQ6" s="108"/>
      <c r="AR6" s="97"/>
      <c r="AS6" s="97"/>
      <c r="AT6" s="97"/>
      <c r="AU6" s="97"/>
      <c r="AV6" s="97"/>
      <c r="AW6" s="106"/>
      <c r="AX6" s="106"/>
      <c r="AY6" s="97"/>
    </row>
    <row r="7" spans="1:51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28</v>
      </c>
      <c r="M7" s="27" t="s">
        <v>29</v>
      </c>
      <c r="N7" s="27" t="s">
        <v>30</v>
      </c>
      <c r="O7" s="27" t="s">
        <v>31</v>
      </c>
      <c r="P7" s="27" t="s">
        <v>25</v>
      </c>
      <c r="Q7" s="27" t="s">
        <v>26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25</v>
      </c>
      <c r="X7" s="27" t="s">
        <v>26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25</v>
      </c>
      <c r="AE7" s="27" t="s">
        <v>26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 t="s">
        <v>25</v>
      </c>
      <c r="AL7" s="27" t="s">
        <v>26</v>
      </c>
      <c r="AM7" s="27" t="s">
        <v>27</v>
      </c>
      <c r="AN7" s="27" t="s">
        <v>28</v>
      </c>
      <c r="AO7" s="27" t="s">
        <v>29</v>
      </c>
      <c r="AP7" s="27" t="s">
        <v>30</v>
      </c>
      <c r="AQ7" s="23" t="s">
        <v>32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  <c r="AY7" s="8" t="s">
        <v>33</v>
      </c>
    </row>
    <row r="8" spans="1:51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73" t="s">
        <v>41</v>
      </c>
      <c r="M8" s="73" t="s">
        <v>41</v>
      </c>
      <c r="N8" s="73" t="s">
        <v>41</v>
      </c>
      <c r="O8" s="73" t="s">
        <v>41</v>
      </c>
      <c r="P8" s="73" t="s">
        <v>41</v>
      </c>
      <c r="Q8" s="73" t="s">
        <v>41</v>
      </c>
      <c r="R8" s="73" t="s">
        <v>41</v>
      </c>
      <c r="S8" s="73" t="s">
        <v>41</v>
      </c>
      <c r="T8" s="73" t="s">
        <v>41</v>
      </c>
      <c r="U8" s="73" t="s">
        <v>41</v>
      </c>
      <c r="V8" s="73" t="s">
        <v>41</v>
      </c>
      <c r="W8" s="73" t="s">
        <v>41</v>
      </c>
      <c r="X8" s="73" t="s">
        <v>41</v>
      </c>
      <c r="Y8" s="73" t="s">
        <v>41</v>
      </c>
      <c r="Z8" s="73" t="s">
        <v>41</v>
      </c>
      <c r="AA8" s="73"/>
      <c r="AB8" s="54" t="s">
        <v>73</v>
      </c>
      <c r="AC8" s="55"/>
      <c r="AD8" s="55" t="s">
        <v>73</v>
      </c>
      <c r="AE8" s="54" t="s">
        <v>73</v>
      </c>
      <c r="AF8" s="54" t="s">
        <v>21</v>
      </c>
      <c r="AG8" s="73"/>
      <c r="AH8" s="73"/>
      <c r="AI8" s="54" t="s">
        <v>73</v>
      </c>
      <c r="AJ8" s="55"/>
      <c r="AK8" s="55" t="s">
        <v>73</v>
      </c>
      <c r="AL8" s="54" t="s">
        <v>73</v>
      </c>
      <c r="AM8" s="54" t="s">
        <v>21</v>
      </c>
      <c r="AN8" s="73"/>
      <c r="AO8" s="73"/>
      <c r="AP8" s="54" t="s">
        <v>73</v>
      </c>
      <c r="AQ8" s="24">
        <f t="shared" ref="AQ8:AQ14" si="0">(COUNTIF(L8:AP8,"M3")+COUNTIF(L8:AP8,"M3 SN")+COUNTIF(L8:AP8,"T2")+COUNTIF(L8:AP8,"T2 SN")+COUNTIF(L8:AP8,"FO")+COUNTIF(L8:AP8,"LC")+COUNTIF(L8:AP8,"CE")+(COUNTIF(L8:AP8,"D"))*2+(COUNTIF(L8:AP8,"D SN"))*2+COUNTIF(L8:AP8,"AB")+COUNTIF(L8:AP8,"L")+COUNTIF(L8:AP8,"FD"))*6+(COUNTIF(L8:AP8,"M1")+COUNTIF(L8:AP8,"M2")+COUNTIF(L8:AP8,"M1 SN")+COUNTIF(L8:AP8,"M2 SN")+COUNTIF(L8:AP8,"FD"))*5+(COUNTIF(L8:AP8,"T1")+COUNTIF(L8:AP8,"T1 SN")+COUNTIF(L8:AP8,"FD"))*7+(COUNTIF(L8:AP8,"T3")+COUNTIF(L8:AP8,"FD")+COUNTIF(L8:AP8,"T3 SN"))*4+(COUNTIF(L8:AP8,"MT")+COUNTIF(L8:AP8,"MT SN")+COUNTIF(L8:AP8,"FD"))*8</f>
        <v>59</v>
      </c>
      <c r="AR8" s="19">
        <f t="shared" ref="AR8:AR17" si="1">IF(A8&lt;&gt;"",COUNTIF(L8:AP8,"LM")+COUNTIF(L8:AP8,"L"),"")+COUNTIF(L8:AP8,"LP")</f>
        <v>0</v>
      </c>
      <c r="AS8" s="19">
        <f t="shared" ref="AS8:AS17" si="2">IF(A8&lt;&gt;"",COUNTIF(L8:AP8,"AB"),"")</f>
        <v>0</v>
      </c>
      <c r="AT8" s="19">
        <f t="shared" ref="AT8:AT17" si="3">IF(A8&lt;&gt;"",COUNTIF(L8:AP8,"FE"),"")</f>
        <v>15</v>
      </c>
      <c r="AU8" s="19">
        <f t="shared" ref="AU8:AU17" si="4">IF(A8&lt;&gt;"",COUNTIF(L8:AP8,"LC"),"")</f>
        <v>0</v>
      </c>
      <c r="AV8" s="19">
        <f t="shared" ref="AV8:AV17" si="5">IF(A8&lt;&gt;"",COUNTIF(L8:AP8,"CE"),"")</f>
        <v>0</v>
      </c>
      <c r="AW8" s="19">
        <f t="shared" ref="AW8:AW17" si="6">IF(A8&lt;&gt;"",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,"")</f>
        <v>0</v>
      </c>
      <c r="AX8" s="19">
        <f t="shared" ref="AX8:AX17" si="7">IF(A8&lt;&gt;"",COUNTIF(L8:AP8,"CE")+COUNTIF(L8:AP8,"L")+COUNTIF(L8:AP8,"LM")+COUNTIF(L8:AP8,"LP")+COUNTIF(L8:AP8,"LC")+COUNTIF(L8:AP8,"AB")+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+COUNTIF(L8:AP8,"RC")+COUNTIF(L8:AP8,"FO")+COUNTIF(L8:AP8,"FE"),"")</f>
        <v>15</v>
      </c>
      <c r="AY8" s="19">
        <f t="shared" ref="AY8:AY17" si="8">IF(A8&lt;&gt;"",COUNTIF(L8:AP8,"PDD")+COUNTIF(L8:AP8,"PFD")+COUNTIF(L8:AP8,"PDN")+COUNTIF(L8:AP8,"PFN"),"")</f>
        <v>0</v>
      </c>
    </row>
    <row r="9" spans="1:51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73"/>
      <c r="M9" s="73"/>
      <c r="N9" s="54" t="s">
        <v>65</v>
      </c>
      <c r="O9" s="54"/>
      <c r="P9" s="54"/>
      <c r="Q9" s="55"/>
      <c r="R9" s="55"/>
      <c r="S9" s="73"/>
      <c r="T9" s="73"/>
      <c r="U9" s="54" t="s">
        <v>65</v>
      </c>
      <c r="V9" s="54"/>
      <c r="W9" s="54"/>
      <c r="X9" s="55"/>
      <c r="Y9" s="55"/>
      <c r="Z9" s="73"/>
      <c r="AA9" s="73"/>
      <c r="AB9" s="54" t="s">
        <v>65</v>
      </c>
      <c r="AC9" s="54"/>
      <c r="AD9" s="54"/>
      <c r="AE9" s="55"/>
      <c r="AF9" s="55"/>
      <c r="AG9" s="73"/>
      <c r="AH9" s="73"/>
      <c r="AI9" s="54" t="s">
        <v>65</v>
      </c>
      <c r="AJ9" s="54"/>
      <c r="AK9" s="54"/>
      <c r="AL9" s="55"/>
      <c r="AM9" s="55"/>
      <c r="AN9" s="73"/>
      <c r="AO9" s="73"/>
      <c r="AP9" s="54" t="s">
        <v>65</v>
      </c>
      <c r="AQ9" s="24">
        <f t="shared" si="0"/>
        <v>25</v>
      </c>
      <c r="AR9" s="19">
        <f t="shared" si="1"/>
        <v>0</v>
      </c>
      <c r="AS9" s="19">
        <f t="shared" si="2"/>
        <v>0</v>
      </c>
      <c r="AT9" s="19">
        <f t="shared" si="3"/>
        <v>0</v>
      </c>
      <c r="AU9" s="19">
        <f t="shared" si="4"/>
        <v>0</v>
      </c>
      <c r="AV9" s="19">
        <f t="shared" si="5"/>
        <v>0</v>
      </c>
      <c r="AW9" s="19">
        <f t="shared" si="6"/>
        <v>0</v>
      </c>
      <c r="AX9" s="19">
        <f t="shared" si="7"/>
        <v>0</v>
      </c>
      <c r="AY9" s="19">
        <f t="shared" si="8"/>
        <v>0</v>
      </c>
    </row>
    <row r="10" spans="1:51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74"/>
      <c r="M10" s="75"/>
      <c r="N10" s="53"/>
      <c r="O10" s="52"/>
      <c r="P10" s="54" t="s">
        <v>73</v>
      </c>
      <c r="Q10" s="54" t="s">
        <v>115</v>
      </c>
      <c r="R10" s="54" t="s">
        <v>116</v>
      </c>
      <c r="S10" s="82"/>
      <c r="T10" s="82"/>
      <c r="U10" s="53"/>
      <c r="V10" s="52"/>
      <c r="W10" s="54" t="s">
        <v>73</v>
      </c>
      <c r="X10" s="54" t="s">
        <v>115</v>
      </c>
      <c r="Y10" s="54" t="s">
        <v>116</v>
      </c>
      <c r="Z10" s="82"/>
      <c r="AA10" s="75" t="s">
        <v>82</v>
      </c>
      <c r="AB10" s="53" t="s">
        <v>79</v>
      </c>
      <c r="AC10" s="52" t="s">
        <v>79</v>
      </c>
      <c r="AD10" s="53" t="s">
        <v>85</v>
      </c>
      <c r="AE10" s="52" t="s">
        <v>88</v>
      </c>
      <c r="AF10" s="52" t="s">
        <v>85</v>
      </c>
      <c r="AG10" s="74" t="s">
        <v>102</v>
      </c>
      <c r="AH10" s="75" t="s">
        <v>82</v>
      </c>
      <c r="AI10" s="53" t="s">
        <v>79</v>
      </c>
      <c r="AJ10" s="52" t="s">
        <v>79</v>
      </c>
      <c r="AK10" s="53" t="s">
        <v>85</v>
      </c>
      <c r="AL10" s="52" t="s">
        <v>88</v>
      </c>
      <c r="AM10" s="52" t="s">
        <v>85</v>
      </c>
      <c r="AN10" s="74" t="s">
        <v>102</v>
      </c>
      <c r="AO10" s="75" t="s">
        <v>82</v>
      </c>
      <c r="AP10" s="53" t="s">
        <v>79</v>
      </c>
      <c r="AQ10" s="24">
        <f t="shared" si="0"/>
        <v>38</v>
      </c>
      <c r="AR10" s="19">
        <f t="shared" si="1"/>
        <v>0</v>
      </c>
      <c r="AS10" s="19">
        <f t="shared" si="2"/>
        <v>0</v>
      </c>
      <c r="AT10" s="19">
        <f t="shared" si="3"/>
        <v>0</v>
      </c>
      <c r="AU10" s="19">
        <f t="shared" si="4"/>
        <v>0</v>
      </c>
      <c r="AV10" s="19">
        <f t="shared" si="5"/>
        <v>0</v>
      </c>
      <c r="AW10" s="19">
        <f t="shared" si="6"/>
        <v>0</v>
      </c>
      <c r="AX10" s="19">
        <f t="shared" si="7"/>
        <v>0</v>
      </c>
      <c r="AY10" s="19">
        <f t="shared" si="8"/>
        <v>0</v>
      </c>
    </row>
    <row r="11" spans="1:51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74" t="s">
        <v>82</v>
      </c>
      <c r="M11" s="74" t="s">
        <v>82</v>
      </c>
      <c r="N11" s="54" t="s">
        <v>108</v>
      </c>
      <c r="O11" s="54" t="s">
        <v>109</v>
      </c>
      <c r="P11" s="54" t="s">
        <v>105</v>
      </c>
      <c r="Q11" s="54" t="s">
        <v>108</v>
      </c>
      <c r="R11" s="79" t="s">
        <v>79</v>
      </c>
      <c r="S11" s="74" t="s">
        <v>102</v>
      </c>
      <c r="T11" s="75" t="s">
        <v>82</v>
      </c>
      <c r="U11" s="54" t="s">
        <v>108</v>
      </c>
      <c r="V11" s="54" t="s">
        <v>109</v>
      </c>
      <c r="W11" s="54" t="s">
        <v>105</v>
      </c>
      <c r="X11" s="54" t="s">
        <v>108</v>
      </c>
      <c r="Y11" s="79" t="s">
        <v>79</v>
      </c>
      <c r="Z11" s="74" t="s">
        <v>102</v>
      </c>
      <c r="AA11" s="73"/>
      <c r="AB11" s="54" t="s">
        <v>65</v>
      </c>
      <c r="AC11" s="54" t="s">
        <v>66</v>
      </c>
      <c r="AD11" s="54" t="s">
        <v>21</v>
      </c>
      <c r="AE11" s="54" t="s">
        <v>65</v>
      </c>
      <c r="AG11" s="73"/>
      <c r="AH11" s="73"/>
      <c r="AI11" s="54" t="s">
        <v>65</v>
      </c>
      <c r="AJ11" s="54" t="s">
        <v>66</v>
      </c>
      <c r="AK11" s="54" t="s">
        <v>21</v>
      </c>
      <c r="AL11" s="54" t="s">
        <v>65</v>
      </c>
      <c r="AN11" s="73"/>
      <c r="AO11" s="73"/>
      <c r="AP11" s="54" t="s">
        <v>65</v>
      </c>
      <c r="AQ11" s="24">
        <f t="shared" si="0"/>
        <v>63</v>
      </c>
      <c r="AR11" s="19">
        <f t="shared" si="1"/>
        <v>0</v>
      </c>
      <c r="AS11" s="19">
        <f t="shared" si="2"/>
        <v>0</v>
      </c>
      <c r="AT11" s="19">
        <f t="shared" si="3"/>
        <v>0</v>
      </c>
      <c r="AU11" s="19">
        <f t="shared" si="4"/>
        <v>0</v>
      </c>
      <c r="AV11" s="19">
        <f t="shared" si="5"/>
        <v>0</v>
      </c>
      <c r="AW11" s="19">
        <f t="shared" si="6"/>
        <v>0</v>
      </c>
      <c r="AX11" s="19">
        <f t="shared" si="7"/>
        <v>0</v>
      </c>
      <c r="AY11" s="19">
        <f t="shared" si="8"/>
        <v>0</v>
      </c>
    </row>
    <row r="12" spans="1:51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74" t="s">
        <v>82</v>
      </c>
      <c r="M12" s="74" t="s">
        <v>82</v>
      </c>
      <c r="N12" s="79" t="s">
        <v>79</v>
      </c>
      <c r="O12" s="79" t="s">
        <v>79</v>
      </c>
      <c r="P12" s="54" t="s">
        <v>105</v>
      </c>
      <c r="Q12" s="54" t="s">
        <v>113</v>
      </c>
      <c r="R12" s="79" t="s">
        <v>79</v>
      </c>
      <c r="S12" s="75" t="s">
        <v>82</v>
      </c>
      <c r="T12" s="75" t="s">
        <v>82</v>
      </c>
      <c r="U12" s="52" t="s">
        <v>79</v>
      </c>
      <c r="V12" s="79" t="s">
        <v>79</v>
      </c>
      <c r="W12" s="54" t="s">
        <v>105</v>
      </c>
      <c r="X12" s="54" t="s">
        <v>113</v>
      </c>
      <c r="Y12" s="79" t="s">
        <v>79</v>
      </c>
      <c r="Z12" s="75" t="s">
        <v>82</v>
      </c>
      <c r="AA12" s="73"/>
      <c r="AB12" s="54"/>
      <c r="AC12" s="54"/>
      <c r="AD12" s="54" t="s">
        <v>21</v>
      </c>
      <c r="AE12" s="54"/>
      <c r="AF12" s="54"/>
      <c r="AG12" s="73"/>
      <c r="AH12" s="73"/>
      <c r="AI12" s="54"/>
      <c r="AJ12" s="54"/>
      <c r="AK12" s="54" t="s">
        <v>21</v>
      </c>
      <c r="AL12" s="54"/>
      <c r="AM12" s="54"/>
      <c r="AN12" s="73"/>
      <c r="AO12" s="73"/>
      <c r="AP12" s="54"/>
      <c r="AQ12" s="24">
        <f t="shared" si="0"/>
        <v>24</v>
      </c>
      <c r="AR12" s="19">
        <f t="shared" si="1"/>
        <v>0</v>
      </c>
      <c r="AS12" s="19">
        <f t="shared" si="2"/>
        <v>0</v>
      </c>
      <c r="AT12" s="19">
        <f t="shared" si="3"/>
        <v>0</v>
      </c>
      <c r="AU12" s="19">
        <f t="shared" si="4"/>
        <v>0</v>
      </c>
      <c r="AV12" s="19">
        <f t="shared" si="5"/>
        <v>0</v>
      </c>
      <c r="AW12" s="19">
        <f t="shared" si="6"/>
        <v>0</v>
      </c>
      <c r="AX12" s="19">
        <f t="shared" si="7"/>
        <v>0</v>
      </c>
      <c r="AY12" s="19">
        <f t="shared" si="8"/>
        <v>0</v>
      </c>
    </row>
    <row r="13" spans="1:51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75"/>
      <c r="M13" s="75"/>
      <c r="N13" s="53"/>
      <c r="O13" s="52"/>
      <c r="P13" s="54" t="s">
        <v>21</v>
      </c>
      <c r="Q13" s="54" t="s">
        <v>117</v>
      </c>
      <c r="R13" s="54" t="s">
        <v>118</v>
      </c>
      <c r="S13" s="82"/>
      <c r="T13" s="82"/>
      <c r="U13" s="53"/>
      <c r="V13" s="52"/>
      <c r="W13" s="54" t="s">
        <v>21</v>
      </c>
      <c r="X13" s="54" t="s">
        <v>117</v>
      </c>
      <c r="Y13" s="54" t="s">
        <v>118</v>
      </c>
      <c r="Z13" s="82"/>
      <c r="AA13" s="75" t="s">
        <v>82</v>
      </c>
      <c r="AB13" s="53" t="s">
        <v>79</v>
      </c>
      <c r="AC13" s="52" t="s">
        <v>79</v>
      </c>
      <c r="AD13" s="53" t="s">
        <v>105</v>
      </c>
      <c r="AE13" s="54" t="s">
        <v>104</v>
      </c>
      <c r="AF13" s="52" t="s">
        <v>106</v>
      </c>
      <c r="AG13" s="75" t="s">
        <v>82</v>
      </c>
      <c r="AH13" s="75" t="s">
        <v>82</v>
      </c>
      <c r="AI13" s="53" t="s">
        <v>79</v>
      </c>
      <c r="AJ13" s="52" t="s">
        <v>79</v>
      </c>
      <c r="AK13" s="53" t="s">
        <v>105</v>
      </c>
      <c r="AL13" s="54" t="s">
        <v>104</v>
      </c>
      <c r="AM13" s="52" t="s">
        <v>106</v>
      </c>
      <c r="AN13" s="75" t="s">
        <v>82</v>
      </c>
      <c r="AO13" s="75" t="s">
        <v>82</v>
      </c>
      <c r="AP13" s="53" t="s">
        <v>79</v>
      </c>
      <c r="AQ13" s="24">
        <f t="shared" si="0"/>
        <v>24</v>
      </c>
      <c r="AR13" s="19">
        <f t="shared" si="1"/>
        <v>0</v>
      </c>
      <c r="AS13" s="19">
        <f t="shared" si="2"/>
        <v>0</v>
      </c>
      <c r="AT13" s="19">
        <f t="shared" si="3"/>
        <v>0</v>
      </c>
      <c r="AU13" s="19">
        <f t="shared" si="4"/>
        <v>0</v>
      </c>
      <c r="AV13" s="19">
        <f t="shared" si="5"/>
        <v>0</v>
      </c>
      <c r="AW13" s="19">
        <f t="shared" si="6"/>
        <v>0</v>
      </c>
      <c r="AX13" s="19">
        <f t="shared" si="7"/>
        <v>0</v>
      </c>
      <c r="AY13" s="19">
        <f t="shared" si="8"/>
        <v>0</v>
      </c>
    </row>
    <row r="14" spans="1:51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73"/>
      <c r="M14" s="73"/>
      <c r="N14" s="54" t="s">
        <v>72</v>
      </c>
      <c r="O14" s="54"/>
      <c r="P14" s="54" t="s">
        <v>76</v>
      </c>
      <c r="Q14" s="54" t="s">
        <v>21</v>
      </c>
      <c r="S14" s="73"/>
      <c r="T14" s="73"/>
      <c r="U14" s="54" t="s">
        <v>72</v>
      </c>
      <c r="V14" s="54"/>
      <c r="W14" s="54" t="s">
        <v>76</v>
      </c>
      <c r="X14" s="54" t="s">
        <v>21</v>
      </c>
      <c r="Y14" s="54"/>
      <c r="Z14" s="73"/>
      <c r="AA14" s="73"/>
      <c r="AB14" s="54" t="s">
        <v>72</v>
      </c>
      <c r="AC14" s="54"/>
      <c r="AD14" s="54" t="s">
        <v>76</v>
      </c>
      <c r="AE14" s="54" t="s">
        <v>21</v>
      </c>
      <c r="AF14" s="54"/>
      <c r="AG14" s="73"/>
      <c r="AH14" s="73"/>
      <c r="AI14" s="54" t="s">
        <v>72</v>
      </c>
      <c r="AJ14" s="54"/>
      <c r="AK14" s="54" t="s">
        <v>76</v>
      </c>
      <c r="AL14" s="54" t="s">
        <v>21</v>
      </c>
      <c r="AN14" s="73"/>
      <c r="AO14" s="73"/>
      <c r="AP14" s="54" t="s">
        <v>72</v>
      </c>
      <c r="AQ14" s="24">
        <f t="shared" si="0"/>
        <v>102</v>
      </c>
      <c r="AR14" s="19">
        <f t="shared" si="1"/>
        <v>0</v>
      </c>
      <c r="AS14" s="19">
        <f t="shared" si="2"/>
        <v>0</v>
      </c>
      <c r="AT14" s="19">
        <f t="shared" si="3"/>
        <v>0</v>
      </c>
      <c r="AU14" s="19">
        <f t="shared" si="4"/>
        <v>0</v>
      </c>
      <c r="AV14" s="19">
        <f t="shared" si="5"/>
        <v>0</v>
      </c>
      <c r="AW14" s="19">
        <f t="shared" si="6"/>
        <v>0</v>
      </c>
      <c r="AX14" s="19">
        <f t="shared" si="7"/>
        <v>0</v>
      </c>
      <c r="AY14" s="19">
        <f t="shared" si="8"/>
        <v>0</v>
      </c>
    </row>
    <row r="15" spans="1:51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 t="shared" ref="L15:AP15" si="9">COUNTIF(L$8:L$14,"M1") + COUNTIF(L$8:L$14, "MT")+ COUNTIF(L$8:L$14, "D")+ COUNTIF(L$8:L$14, "M2")+ COUNTIF(L$8:L$14, "M3")+ COUNTIF(L$8:L$14, "D SN")+ COUNTIF(L$8:L$14, "M1 SN")+ COUNTIF(L$8:L$14, "MT SN")+COUNTIF(L$8:L$14, "M2 SN")+ COUNTIF(L$8:L$14, "M3 SN")</f>
        <v>0</v>
      </c>
      <c r="M15" s="29">
        <f t="shared" si="9"/>
        <v>0</v>
      </c>
      <c r="N15" s="29">
        <f t="shared" si="9"/>
        <v>1</v>
      </c>
      <c r="O15" s="29">
        <f t="shared" si="9"/>
        <v>0</v>
      </c>
      <c r="P15" s="29">
        <f t="shared" si="9"/>
        <v>3</v>
      </c>
      <c r="Q15" s="29">
        <f t="shared" si="9"/>
        <v>1</v>
      </c>
      <c r="R15" s="29">
        <f t="shared" si="9"/>
        <v>0</v>
      </c>
      <c r="S15" s="29">
        <f t="shared" si="9"/>
        <v>0</v>
      </c>
      <c r="T15" s="29">
        <f t="shared" si="9"/>
        <v>0</v>
      </c>
      <c r="U15" s="29">
        <f t="shared" si="9"/>
        <v>1</v>
      </c>
      <c r="V15" s="29">
        <f t="shared" si="9"/>
        <v>0</v>
      </c>
      <c r="W15" s="29">
        <f t="shared" si="9"/>
        <v>3</v>
      </c>
      <c r="X15" s="29">
        <f t="shared" si="9"/>
        <v>1</v>
      </c>
      <c r="Y15" s="29">
        <f t="shared" si="9"/>
        <v>0</v>
      </c>
      <c r="Z15" s="29">
        <f t="shared" si="9"/>
        <v>0</v>
      </c>
      <c r="AA15" s="29">
        <f t="shared" si="9"/>
        <v>0</v>
      </c>
      <c r="AB15" s="29">
        <f t="shared" si="9"/>
        <v>3</v>
      </c>
      <c r="AC15" s="29">
        <f t="shared" si="9"/>
        <v>0</v>
      </c>
      <c r="AD15" s="29">
        <f t="shared" si="9"/>
        <v>5</v>
      </c>
      <c r="AE15" s="29">
        <f t="shared" si="9"/>
        <v>3</v>
      </c>
      <c r="AF15" s="29">
        <f t="shared" si="9"/>
        <v>2</v>
      </c>
      <c r="AG15" s="29">
        <f t="shared" si="9"/>
        <v>0</v>
      </c>
      <c r="AH15" s="29">
        <f t="shared" si="9"/>
        <v>0</v>
      </c>
      <c r="AI15" s="29">
        <f t="shared" si="9"/>
        <v>3</v>
      </c>
      <c r="AJ15" s="29">
        <f t="shared" si="9"/>
        <v>0</v>
      </c>
      <c r="AK15" s="29">
        <f t="shared" si="9"/>
        <v>5</v>
      </c>
      <c r="AL15" s="29">
        <f t="shared" si="9"/>
        <v>3</v>
      </c>
      <c r="AM15" s="29">
        <f t="shared" si="9"/>
        <v>2</v>
      </c>
      <c r="AN15" s="29">
        <f t="shared" si="9"/>
        <v>0</v>
      </c>
      <c r="AO15" s="29">
        <f t="shared" si="9"/>
        <v>0</v>
      </c>
      <c r="AP15" s="29">
        <f t="shared" si="9"/>
        <v>3</v>
      </c>
      <c r="AQ15" s="24">
        <f t="shared" ref="AQ15:AQ17" si="10">(COUNTIF(L15:AP15,"M")+COUNTIF(L15:AP15,"T")+COUNTIF(L15:AP15,"ID")+COUNTIF(L15:AP15,"IN")+(COUNTIF(L15:AP15,"N")*2)+COUNTIF(L15:AP15,"FO")+COUNTIF(L15:AP15,"LC")+ COUNTIF(L15:AP15,"CE")+(COUNTIF(L15:AP15,"D")*2)+COUNTIF(L15:AP15,"AB")+COUNTIF(L15:AP15,"L"))*6</f>
        <v>0</v>
      </c>
      <c r="AR15" s="19">
        <f t="shared" si="1"/>
        <v>0</v>
      </c>
      <c r="AS15" s="19">
        <f t="shared" si="2"/>
        <v>0</v>
      </c>
      <c r="AT15" s="19">
        <f t="shared" si="3"/>
        <v>0</v>
      </c>
      <c r="AU15" s="19">
        <f t="shared" si="4"/>
        <v>0</v>
      </c>
      <c r="AV15" s="19">
        <f t="shared" si="5"/>
        <v>0</v>
      </c>
      <c r="AW15" s="19">
        <f t="shared" si="6"/>
        <v>0</v>
      </c>
      <c r="AX15" s="19">
        <f t="shared" si="7"/>
        <v>0</v>
      </c>
      <c r="AY15" s="19">
        <f t="shared" si="8"/>
        <v>0</v>
      </c>
    </row>
    <row r="16" spans="1:51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 t="shared" ref="L16:AP16" si="11">COUNTIF(L$8:L$14,"T1") + COUNTIF(L$8:L$14, "MT")+ COUNTIF(L$8:L$14, "D")+ COUNTIF(L$8:L$14, "T2")+ COUNTIF(L$8:L$14, "T1 SN")+ COUNTIF(L$8:L$14, "MT SN")+ COUNTIF(L$8:L$14, "D SN")+ COUNTIF(L$8:L$14, "T2 SN")+ COUNTIF(L$8:L$14, "T3 SN")+ COUNTIF(L$8:L$14, "T3")</f>
        <v>0</v>
      </c>
      <c r="M16" s="29">
        <f t="shared" si="11"/>
        <v>0</v>
      </c>
      <c r="N16" s="29">
        <f t="shared" si="11"/>
        <v>1</v>
      </c>
      <c r="O16" s="29">
        <f t="shared" si="11"/>
        <v>0</v>
      </c>
      <c r="P16" s="29">
        <f t="shared" si="11"/>
        <v>1</v>
      </c>
      <c r="Q16" s="29">
        <f t="shared" si="11"/>
        <v>1</v>
      </c>
      <c r="R16" s="29">
        <f t="shared" si="11"/>
        <v>0</v>
      </c>
      <c r="S16" s="29">
        <f t="shared" si="11"/>
        <v>0</v>
      </c>
      <c r="T16" s="29">
        <f t="shared" si="11"/>
        <v>0</v>
      </c>
      <c r="U16" s="29">
        <f t="shared" si="11"/>
        <v>1</v>
      </c>
      <c r="V16" s="29">
        <f t="shared" si="11"/>
        <v>0</v>
      </c>
      <c r="W16" s="29">
        <f t="shared" si="11"/>
        <v>1</v>
      </c>
      <c r="X16" s="29">
        <f t="shared" si="11"/>
        <v>1</v>
      </c>
      <c r="Y16" s="29">
        <f t="shared" si="11"/>
        <v>0</v>
      </c>
      <c r="Z16" s="29">
        <f t="shared" si="11"/>
        <v>0</v>
      </c>
      <c r="AA16" s="29">
        <f t="shared" si="11"/>
        <v>0</v>
      </c>
      <c r="AB16" s="29">
        <f t="shared" si="11"/>
        <v>1</v>
      </c>
      <c r="AC16" s="29">
        <f t="shared" si="11"/>
        <v>1</v>
      </c>
      <c r="AD16" s="29">
        <f t="shared" si="11"/>
        <v>2</v>
      </c>
      <c r="AE16" s="29">
        <f t="shared" si="11"/>
        <v>2</v>
      </c>
      <c r="AF16" s="29">
        <f t="shared" si="11"/>
        <v>1</v>
      </c>
      <c r="AG16" s="29">
        <f t="shared" si="11"/>
        <v>0</v>
      </c>
      <c r="AH16" s="29">
        <f t="shared" si="11"/>
        <v>0</v>
      </c>
      <c r="AI16" s="29">
        <f t="shared" si="11"/>
        <v>1</v>
      </c>
      <c r="AJ16" s="29">
        <f t="shared" si="11"/>
        <v>1</v>
      </c>
      <c r="AK16" s="29">
        <f t="shared" si="11"/>
        <v>2</v>
      </c>
      <c r="AL16" s="29">
        <f t="shared" si="11"/>
        <v>2</v>
      </c>
      <c r="AM16" s="29">
        <f t="shared" si="11"/>
        <v>1</v>
      </c>
      <c r="AN16" s="29">
        <f t="shared" si="11"/>
        <v>0</v>
      </c>
      <c r="AO16" s="29">
        <f t="shared" si="11"/>
        <v>0</v>
      </c>
      <c r="AP16" s="29">
        <f t="shared" si="11"/>
        <v>1</v>
      </c>
      <c r="AQ16" s="24">
        <f t="shared" si="10"/>
        <v>0</v>
      </c>
      <c r="AR16" s="19">
        <f t="shared" si="1"/>
        <v>0</v>
      </c>
      <c r="AS16" s="19">
        <f t="shared" si="2"/>
        <v>0</v>
      </c>
      <c r="AT16" s="19">
        <f t="shared" si="3"/>
        <v>0</v>
      </c>
      <c r="AU16" s="19">
        <f t="shared" si="4"/>
        <v>0</v>
      </c>
      <c r="AV16" s="19">
        <f t="shared" si="5"/>
        <v>0</v>
      </c>
      <c r="AW16" s="19">
        <f t="shared" si="6"/>
        <v>0</v>
      </c>
      <c r="AX16" s="19">
        <f t="shared" si="7"/>
        <v>0</v>
      </c>
      <c r="AY16" s="19">
        <f t="shared" si="8"/>
        <v>0</v>
      </c>
    </row>
    <row r="17" spans="1:991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 t="shared" ref="L17:AP17" si="12">COUNTIF(L$8:L$14,"D SN")+ COUNTIF(L$8:L$14, "M1 SN")+ COUNTIF(L$8:L$14, "SN")+COUNTIF(L$8:L$14, "T1 SN") + COUNTIF(L$8:L$14, "MT SN")+ COUNTIF(L$8:L$14, "M2 SN")+ COUNTIF(L$8:L$14, "SDN")+COUNTIF(L$8:L$14, "T3 SN")</f>
        <v>2</v>
      </c>
      <c r="M17" s="29">
        <f t="shared" si="12"/>
        <v>2</v>
      </c>
      <c r="N17" s="29">
        <f t="shared" si="12"/>
        <v>1</v>
      </c>
      <c r="O17" s="29">
        <f t="shared" si="12"/>
        <v>1</v>
      </c>
      <c r="P17" s="29">
        <f t="shared" si="12"/>
        <v>0</v>
      </c>
      <c r="Q17" s="29">
        <f t="shared" si="12"/>
        <v>0</v>
      </c>
      <c r="R17" s="29">
        <f t="shared" si="12"/>
        <v>2</v>
      </c>
      <c r="S17" s="29">
        <f t="shared" si="12"/>
        <v>1</v>
      </c>
      <c r="T17" s="29">
        <f t="shared" si="12"/>
        <v>2</v>
      </c>
      <c r="U17" s="29">
        <f t="shared" si="12"/>
        <v>1</v>
      </c>
      <c r="V17" s="29">
        <f t="shared" si="12"/>
        <v>1</v>
      </c>
      <c r="W17" s="29">
        <f t="shared" si="12"/>
        <v>0</v>
      </c>
      <c r="X17" s="29">
        <f t="shared" si="12"/>
        <v>0</v>
      </c>
      <c r="Y17" s="29">
        <f t="shared" si="12"/>
        <v>2</v>
      </c>
      <c r="Z17" s="29">
        <f t="shared" si="12"/>
        <v>1</v>
      </c>
      <c r="AA17" s="29">
        <f t="shared" si="12"/>
        <v>2</v>
      </c>
      <c r="AB17" s="29">
        <f t="shared" si="12"/>
        <v>2</v>
      </c>
      <c r="AC17" s="29">
        <f t="shared" si="12"/>
        <v>2</v>
      </c>
      <c r="AD17" s="29">
        <f t="shared" si="12"/>
        <v>1</v>
      </c>
      <c r="AE17" s="29">
        <f t="shared" si="12"/>
        <v>1</v>
      </c>
      <c r="AF17" s="29">
        <f t="shared" si="12"/>
        <v>1</v>
      </c>
      <c r="AG17" s="29">
        <f t="shared" si="12"/>
        <v>1</v>
      </c>
      <c r="AH17" s="29">
        <f t="shared" si="12"/>
        <v>2</v>
      </c>
      <c r="AI17" s="29">
        <f t="shared" si="12"/>
        <v>2</v>
      </c>
      <c r="AJ17" s="29">
        <f t="shared" si="12"/>
        <v>2</v>
      </c>
      <c r="AK17" s="29">
        <f t="shared" si="12"/>
        <v>1</v>
      </c>
      <c r="AL17" s="29">
        <f t="shared" si="12"/>
        <v>1</v>
      </c>
      <c r="AM17" s="29">
        <f t="shared" si="12"/>
        <v>1</v>
      </c>
      <c r="AN17" s="29">
        <f t="shared" si="12"/>
        <v>1</v>
      </c>
      <c r="AO17" s="29">
        <f t="shared" si="12"/>
        <v>2</v>
      </c>
      <c r="AP17" s="29">
        <f t="shared" si="12"/>
        <v>2</v>
      </c>
      <c r="AQ17" s="24">
        <f t="shared" si="10"/>
        <v>0</v>
      </c>
      <c r="AR17" s="19">
        <f t="shared" si="1"/>
        <v>0</v>
      </c>
      <c r="AS17" s="19">
        <f t="shared" si="2"/>
        <v>0</v>
      </c>
      <c r="AT17" s="19">
        <f t="shared" si="3"/>
        <v>0</v>
      </c>
      <c r="AU17" s="19">
        <f t="shared" si="4"/>
        <v>0</v>
      </c>
      <c r="AV17" s="19">
        <f t="shared" si="5"/>
        <v>0</v>
      </c>
      <c r="AW17" s="19">
        <f t="shared" si="6"/>
        <v>0</v>
      </c>
      <c r="AX17" s="19">
        <f t="shared" si="7"/>
        <v>0</v>
      </c>
      <c r="AY17" s="19">
        <f t="shared" si="8"/>
        <v>0</v>
      </c>
    </row>
    <row r="18" spans="1:991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3"/>
      <c r="AS18" s="13"/>
      <c r="AT18" s="13"/>
      <c r="AU18" s="13"/>
      <c r="AV18" s="13"/>
      <c r="AW18" s="13"/>
      <c r="AX18" s="14"/>
      <c r="AY18" s="15"/>
    </row>
    <row r="19" spans="1:991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991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35"/>
      <c r="AP20" s="40" t="s">
        <v>79</v>
      </c>
      <c r="AQ20" s="36"/>
      <c r="AR20" s="37"/>
      <c r="AS20" s="37"/>
      <c r="AT20" s="37"/>
      <c r="AU20" s="37"/>
      <c r="AV20" s="37"/>
      <c r="AW20" s="37"/>
      <c r="AX20" s="37"/>
      <c r="AY20" s="38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</row>
    <row r="21" spans="1:991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35"/>
      <c r="AP21" s="40" t="s">
        <v>82</v>
      </c>
      <c r="AQ21" s="43"/>
      <c r="AR21" s="41"/>
      <c r="AS21" s="41"/>
      <c r="AT21" s="41"/>
      <c r="AU21" s="41"/>
      <c r="AV21" s="41"/>
      <c r="AW21" s="41"/>
      <c r="AX21" s="41"/>
      <c r="AY21" s="48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</row>
    <row r="22" spans="1:991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1"/>
      <c r="AQ22" s="43"/>
      <c r="AR22" s="41"/>
      <c r="AS22" s="41"/>
      <c r="AT22" s="41"/>
      <c r="AU22" s="41"/>
      <c r="AV22" s="41"/>
      <c r="AW22" s="41"/>
      <c r="AX22" s="41"/>
      <c r="AY22" s="48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</row>
    <row r="23" spans="1:991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1"/>
      <c r="AQ23" s="43"/>
      <c r="AR23" s="41"/>
      <c r="AS23" s="41"/>
      <c r="AT23" s="41"/>
      <c r="AU23" s="41"/>
      <c r="AV23" s="41"/>
      <c r="AW23" s="41"/>
      <c r="AX23" s="41"/>
      <c r="AY23" s="48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</row>
  </sheetData>
  <mergeCells count="36">
    <mergeCell ref="E22:Q22"/>
    <mergeCell ref="E23:Q23"/>
    <mergeCell ref="AA23:AG23"/>
    <mergeCell ref="A15:E15"/>
    <mergeCell ref="A16:E16"/>
    <mergeCell ref="A17:E17"/>
    <mergeCell ref="AQ19:AY19"/>
    <mergeCell ref="L20:Q20"/>
    <mergeCell ref="E21:Q21"/>
    <mergeCell ref="AW5:AW6"/>
    <mergeCell ref="AX5:AX6"/>
    <mergeCell ref="AY5:AY6"/>
    <mergeCell ref="E6:E7"/>
    <mergeCell ref="F6:F7"/>
    <mergeCell ref="G6:G7"/>
    <mergeCell ref="H6:I6"/>
    <mergeCell ref="J6:J7"/>
    <mergeCell ref="K6:K7"/>
    <mergeCell ref="AQ5:AQ6"/>
    <mergeCell ref="AR5:AR6"/>
    <mergeCell ref="AS5:AS6"/>
    <mergeCell ref="AT5:AT6"/>
    <mergeCell ref="AU5:AU6"/>
    <mergeCell ref="AV5:AV6"/>
    <mergeCell ref="A5:A7"/>
    <mergeCell ref="B5:B7"/>
    <mergeCell ref="C5:C7"/>
    <mergeCell ref="D5:D7"/>
    <mergeCell ref="E5:K5"/>
    <mergeCell ref="L5:AP5"/>
    <mergeCell ref="A1:AP1"/>
    <mergeCell ref="A2:AP2"/>
    <mergeCell ref="A3:AP3"/>
    <mergeCell ref="B4:T4"/>
    <mergeCell ref="W4:AH4"/>
    <mergeCell ref="AK4:AP4"/>
  </mergeCells>
  <conditionalFormatting sqref="L7:AP7">
    <cfRule type="expression" dxfId="5" priority="1" stopIfTrue="1">
      <formula>NOT(ISERROR(SEARCH("DOM",L7)))</formula>
    </cfRule>
  </conditionalFormatting>
  <conditionalFormatting sqref="L7:AP7">
    <cfRule type="expression" dxfId="4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119B-6523-4E68-8093-BFDE79DD650C}">
  <dimension ref="A1:ALB23"/>
  <sheetViews>
    <sheetView zoomScaleNormal="100" workbookViewId="0">
      <selection activeCell="AK4" sqref="AK4:AO4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5.14062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4.4257812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6" width="5" style="1" customWidth="1"/>
    <col min="27" max="27" width="3.85546875" style="1" customWidth="1"/>
    <col min="28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0" width="4.5703125" style="1" customWidth="1"/>
    <col min="41" max="41" width="4" style="1" customWidth="1"/>
    <col min="42" max="42" width="8" style="1" customWidth="1"/>
    <col min="43" max="44" width="8.140625" style="1" customWidth="1"/>
    <col min="45" max="45" width="7.5703125" style="1" customWidth="1"/>
    <col min="46" max="48" width="6.140625" style="1" customWidth="1"/>
    <col min="49" max="49" width="12.42578125" style="1" customWidth="1"/>
    <col min="50" max="50" width="6.28515625" style="1" customWidth="1"/>
    <col min="51" max="989" width="9.7109375" style="1" customWidth="1"/>
    <col min="990" max="990" width="10.28515625" style="1" customWidth="1"/>
    <col min="991" max="991" width="10.28515625" customWidth="1"/>
  </cols>
  <sheetData>
    <row r="1" spans="1:50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X2" s="4"/>
    </row>
    <row r="3" spans="1:50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X3" s="4"/>
    </row>
    <row r="4" spans="1:50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101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5"/>
      <c r="AQ4" s="6"/>
      <c r="AR4" s="6"/>
      <c r="AS4" s="6"/>
      <c r="AT4" s="6"/>
      <c r="AU4" s="6"/>
      <c r="AV4" s="6"/>
      <c r="AW4" s="6"/>
      <c r="AX4" s="7"/>
    </row>
    <row r="5" spans="1:50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8" t="s">
        <v>5</v>
      </c>
      <c r="AQ5" s="97" t="s">
        <v>6</v>
      </c>
      <c r="AR5" s="97" t="s">
        <v>7</v>
      </c>
      <c r="AS5" s="97" t="s">
        <v>8</v>
      </c>
      <c r="AT5" s="97" t="s">
        <v>9</v>
      </c>
      <c r="AU5" s="97" t="s">
        <v>10</v>
      </c>
      <c r="AV5" s="106" t="s">
        <v>11</v>
      </c>
      <c r="AW5" s="106" t="s">
        <v>12</v>
      </c>
      <c r="AX5" s="97" t="s">
        <v>13</v>
      </c>
    </row>
    <row r="6" spans="1:50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108"/>
      <c r="AQ6" s="97"/>
      <c r="AR6" s="97"/>
      <c r="AS6" s="97"/>
      <c r="AT6" s="97"/>
      <c r="AU6" s="97"/>
      <c r="AV6" s="106"/>
      <c r="AW6" s="106"/>
      <c r="AX6" s="97"/>
    </row>
    <row r="7" spans="1:50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31</v>
      </c>
      <c r="M7" s="27" t="s">
        <v>25</v>
      </c>
      <c r="N7" s="27" t="s">
        <v>26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25</v>
      </c>
      <c r="U7" s="27" t="s">
        <v>26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25</v>
      </c>
      <c r="AB7" s="27" t="s">
        <v>26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25</v>
      </c>
      <c r="AI7" s="27" t="s">
        <v>26</v>
      </c>
      <c r="AJ7" s="27" t="s">
        <v>27</v>
      </c>
      <c r="AK7" s="27" t="s">
        <v>28</v>
      </c>
      <c r="AL7" s="27" t="s">
        <v>29</v>
      </c>
      <c r="AM7" s="27" t="s">
        <v>30</v>
      </c>
      <c r="AN7" s="27" t="s">
        <v>31</v>
      </c>
      <c r="AO7" s="27" t="s">
        <v>25</v>
      </c>
      <c r="AP7" s="23" t="s">
        <v>32</v>
      </c>
      <c r="AQ7" s="8" t="s">
        <v>33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</row>
    <row r="8" spans="1:50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54" t="s">
        <v>41</v>
      </c>
      <c r="M8" s="54" t="s">
        <v>41</v>
      </c>
      <c r="N8" s="54" t="s">
        <v>41</v>
      </c>
      <c r="O8" s="54" t="s">
        <v>41</v>
      </c>
      <c r="P8" s="73" t="s">
        <v>41</v>
      </c>
      <c r="Q8" s="73" t="s">
        <v>41</v>
      </c>
      <c r="R8" s="54" t="s">
        <v>41</v>
      </c>
      <c r="S8" s="54" t="s">
        <v>41</v>
      </c>
      <c r="T8" s="54" t="s">
        <v>41</v>
      </c>
      <c r="U8" s="54" t="s">
        <v>41</v>
      </c>
      <c r="V8" s="54" t="s">
        <v>41</v>
      </c>
      <c r="W8" s="73" t="s">
        <v>41</v>
      </c>
      <c r="X8" s="73"/>
      <c r="Y8" s="54" t="s">
        <v>73</v>
      </c>
      <c r="Z8" s="55"/>
      <c r="AA8" s="55" t="s">
        <v>73</v>
      </c>
      <c r="AB8" s="54" t="s">
        <v>73</v>
      </c>
      <c r="AC8" s="54" t="s">
        <v>21</v>
      </c>
      <c r="AD8" s="73"/>
      <c r="AE8" s="73"/>
      <c r="AF8" s="54" t="s">
        <v>73</v>
      </c>
      <c r="AG8" s="55"/>
      <c r="AH8" s="55" t="s">
        <v>73</v>
      </c>
      <c r="AI8" s="54" t="s">
        <v>73</v>
      </c>
      <c r="AJ8" s="54" t="s">
        <v>21</v>
      </c>
      <c r="AK8" s="73"/>
      <c r="AL8" s="73"/>
      <c r="AM8" s="54" t="s">
        <v>73</v>
      </c>
      <c r="AN8" s="55"/>
      <c r="AO8" s="55" t="s">
        <v>73</v>
      </c>
      <c r="AP8" s="24">
        <f t="shared" ref="AP8:AP14" si="0">(COUNTIF(L8:AO8,"M3")+COUNTIF(L8:AO8,"M3 SN")+COUNTIF(L8:AO8,"T2")+COUNTIF(L8:AO8,"T2 SN")+COUNTIF(L8:AO8,"FO")+COUNTIF(L8:AO8,"LC")+COUNTIF(L8:AO8,"CE")+(COUNTIF(L8:AO8,"D"))*2+(COUNTIF(L8:AO8,"D SN"))*2+COUNTIF(L8:AO8,"AB")+COUNTIF(L8:AO8,"L")+COUNTIF(L8:AO8,"FD"))*6+(COUNTIF(L8:AO8,"M1")+COUNTIF(L8:AO8,"M2")+COUNTIF(L8:AO8,"M1 SN")+COUNTIF(L8:AO8,"M2 SN")+COUNTIF(L8:AO8,"FD"))*5+(COUNTIF(L8:AO8,"T1")+COUNTIF(L8:AO8,"T1 SN")+COUNTIF(L8:AO8,"FD"))*7+(COUNTIF(L8:AO8,"T3")+COUNTIF(L8:AO8,"FD")+COUNTIF(L8:AO8,"T3 SN"))*4+(COUNTIF(L8:AO8,"MT")+COUNTIF(L8:AO8,"MT SN")+COUNTIF(L8:AO8,"FD"))*8</f>
        <v>64</v>
      </c>
      <c r="AQ8" s="19">
        <f t="shared" ref="AQ8:AQ17" si="1">IF(A8&lt;&gt;"",COUNTIF(L8:AO8,"LM")+COUNTIF(L8:AO8,"L"),"")+COUNTIF(L8:AO8,"LP")</f>
        <v>0</v>
      </c>
      <c r="AR8" s="19">
        <f t="shared" ref="AR8:AR17" si="2">IF(A8&lt;&gt;"",COUNTIF(L8:AO8,"AB"),"")</f>
        <v>0</v>
      </c>
      <c r="AS8" s="19">
        <f t="shared" ref="AS8:AS17" si="3">IF(A8&lt;&gt;"",COUNTIF(L8:AO8,"FE"),"")</f>
        <v>12</v>
      </c>
      <c r="AT8" s="19">
        <f t="shared" ref="AT8:AT17" si="4">IF(A8&lt;&gt;"",COUNTIF(L8:AO8,"LC"),"")</f>
        <v>0</v>
      </c>
      <c r="AU8" s="19">
        <f t="shared" ref="AU8:AU17" si="5">IF(A8&lt;&gt;"",COUNTIF(L8:AO8,"CE"),"")</f>
        <v>0</v>
      </c>
      <c r="AV8" s="19">
        <f t="shared" ref="AV8:AV17" si="6">IF(A8&lt;&gt;"",COUNTIF(L8:AO8,"AF1")+COUNTIF(L8:AO8,"AF2")+COUNTIF(L8:AO8,"AF3")+COUNTIF(L8:AO8,"AF4")+COUNTIF(L8:AO8,"AF5")+COUNTIF(L8:AO8,"AF6")+COUNTIF(L8:AO8,"AF7")+COUNTIF(L8:AO8,"AF8")+COUNTIF(L8:AO8,"AF9")+COUNTIF(L8:AO8,"AF10")+COUNTIF(L8:AO8,"AF11")+COUNTIF(L8:AO8,"AF12")+COUNTIF(L8:AO8,"AF13")+COUNTIF(L8:AO8,"AF14"),"")</f>
        <v>0</v>
      </c>
      <c r="AW8" s="19">
        <f t="shared" ref="AW8:AW17" si="7">IF(A8&lt;&gt;"",COUNTIF(L8:AO8,"CE")+COUNTIF(L8:AO8,"L")+COUNTIF(L8:AO8,"LM")+COUNTIF(L8:AO8,"LP")+COUNTIF(L8:AO8,"LC")+COUNTIF(L8:AO8,"AB")+COUNTIF(L8:AO8,"AF1")+COUNTIF(L8:AO8,"AF2")+COUNTIF(L8:AO8,"AF3")+COUNTIF(L8:AO8,"AF4")+COUNTIF(L8:AO8,"AF5")+COUNTIF(L8:AO8,"AF6")+COUNTIF(L8:AO8,"AF7")+COUNTIF(L8:AO8,"AF8")+COUNTIF(L8:AO8,"AF9")+COUNTIF(L8:AO8,"AF10")+COUNTIF(L8:AO8,"AF11")+COUNTIF(L8:AO8,"AF12")+COUNTIF(L8:AO8,"AF13")+COUNTIF(L8:AO8,"AF14")+COUNTIF(L8:AO8,"RC")+COUNTIF(L8:AO8,"FO")+COUNTIF(L8:AO8,"FE"),"")</f>
        <v>12</v>
      </c>
      <c r="AX8" s="19">
        <f t="shared" ref="AX8:AX17" si="8">IF(A8&lt;&gt;"",COUNTIF(L8:AO8,"PDD")+COUNTIF(L8:AO8,"PFD")+COUNTIF(L8:AO8,"PDN")+COUNTIF(L8:AO8,"PFN"),"")</f>
        <v>0</v>
      </c>
    </row>
    <row r="9" spans="1:50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4"/>
      <c r="M9" s="54"/>
      <c r="N9" s="55"/>
      <c r="O9" s="55"/>
      <c r="P9" s="73"/>
      <c r="Q9" s="73"/>
      <c r="R9" s="54" t="s">
        <v>65</v>
      </c>
      <c r="S9" s="54"/>
      <c r="T9" s="54"/>
      <c r="U9" s="55"/>
      <c r="V9" s="55"/>
      <c r="W9" s="73"/>
      <c r="X9" s="73"/>
      <c r="Y9" s="54" t="s">
        <v>65</v>
      </c>
      <c r="Z9" s="54" t="s">
        <v>41</v>
      </c>
      <c r="AA9" s="54" t="s">
        <v>41</v>
      </c>
      <c r="AB9" s="54" t="s">
        <v>41</v>
      </c>
      <c r="AC9" s="54" t="s">
        <v>41</v>
      </c>
      <c r="AD9" s="73" t="s">
        <v>41</v>
      </c>
      <c r="AE9" s="73" t="s">
        <v>41</v>
      </c>
      <c r="AF9" s="54" t="s">
        <v>41</v>
      </c>
      <c r="AG9" s="54" t="s">
        <v>41</v>
      </c>
      <c r="AH9" s="54" t="s">
        <v>41</v>
      </c>
      <c r="AI9" s="54" t="s">
        <v>41</v>
      </c>
      <c r="AJ9" s="54" t="s">
        <v>41</v>
      </c>
      <c r="AK9" s="73" t="s">
        <v>41</v>
      </c>
      <c r="AL9" s="73" t="s">
        <v>41</v>
      </c>
      <c r="AM9" s="54" t="s">
        <v>41</v>
      </c>
      <c r="AN9" s="54" t="s">
        <v>41</v>
      </c>
      <c r="AO9" s="54" t="s">
        <v>41</v>
      </c>
      <c r="AP9" s="24">
        <f t="shared" si="0"/>
        <v>10</v>
      </c>
      <c r="AQ9" s="19">
        <f t="shared" si="1"/>
        <v>0</v>
      </c>
      <c r="AR9" s="19">
        <f t="shared" si="2"/>
        <v>0</v>
      </c>
      <c r="AS9" s="19">
        <f t="shared" si="3"/>
        <v>16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16</v>
      </c>
      <c r="AX9" s="19">
        <f t="shared" si="8"/>
        <v>0</v>
      </c>
    </row>
    <row r="10" spans="1:50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2" t="s">
        <v>41</v>
      </c>
      <c r="M10" s="52" t="s">
        <v>41</v>
      </c>
      <c r="N10" s="52" t="s">
        <v>41</v>
      </c>
      <c r="O10" s="52" t="s">
        <v>41</v>
      </c>
      <c r="P10" s="74" t="s">
        <v>41</v>
      </c>
      <c r="Q10" s="74" t="s">
        <v>41</v>
      </c>
      <c r="R10" s="52" t="s">
        <v>41</v>
      </c>
      <c r="S10" s="52" t="s">
        <v>41</v>
      </c>
      <c r="T10" s="52" t="s">
        <v>41</v>
      </c>
      <c r="U10" s="52" t="s">
        <v>41</v>
      </c>
      <c r="V10" s="52" t="s">
        <v>41</v>
      </c>
      <c r="W10" s="74" t="s">
        <v>41</v>
      </c>
      <c r="X10" s="74" t="s">
        <v>41</v>
      </c>
      <c r="Y10" s="52" t="s">
        <v>41</v>
      </c>
      <c r="Z10" s="52" t="s">
        <v>41</v>
      </c>
      <c r="AA10" s="53" t="s">
        <v>85</v>
      </c>
      <c r="AB10" s="52" t="s">
        <v>88</v>
      </c>
      <c r="AC10" s="52" t="s">
        <v>85</v>
      </c>
      <c r="AD10" s="74" t="s">
        <v>102</v>
      </c>
      <c r="AE10" s="75" t="s">
        <v>82</v>
      </c>
      <c r="AF10" s="53" t="s">
        <v>79</v>
      </c>
      <c r="AG10" s="52" t="s">
        <v>79</v>
      </c>
      <c r="AH10" s="53" t="s">
        <v>85</v>
      </c>
      <c r="AI10" s="52" t="s">
        <v>88</v>
      </c>
      <c r="AJ10" s="52" t="s">
        <v>85</v>
      </c>
      <c r="AK10" s="74" t="s">
        <v>102</v>
      </c>
      <c r="AL10" s="75" t="s">
        <v>82</v>
      </c>
      <c r="AM10" s="53" t="s">
        <v>79</v>
      </c>
      <c r="AN10" s="52" t="s">
        <v>79</v>
      </c>
      <c r="AO10" s="53" t="s">
        <v>85</v>
      </c>
      <c r="AP10" s="24">
        <f t="shared" si="0"/>
        <v>33</v>
      </c>
      <c r="AQ10" s="19">
        <f t="shared" si="1"/>
        <v>0</v>
      </c>
      <c r="AR10" s="19">
        <f t="shared" si="2"/>
        <v>0</v>
      </c>
      <c r="AS10" s="19">
        <f t="shared" si="3"/>
        <v>15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15</v>
      </c>
      <c r="AX10" s="19">
        <f t="shared" si="8"/>
        <v>0</v>
      </c>
    </row>
    <row r="11" spans="1:50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4" t="s">
        <v>109</v>
      </c>
      <c r="M11" s="54" t="s">
        <v>105</v>
      </c>
      <c r="N11" s="54" t="s">
        <v>108</v>
      </c>
      <c r="O11" s="79" t="s">
        <v>79</v>
      </c>
      <c r="P11" s="74" t="s">
        <v>102</v>
      </c>
      <c r="Q11" s="75" t="s">
        <v>82</v>
      </c>
      <c r="R11" s="54" t="s">
        <v>108</v>
      </c>
      <c r="S11" s="54" t="s">
        <v>109</v>
      </c>
      <c r="T11" s="54" t="s">
        <v>105</v>
      </c>
      <c r="U11" s="54" t="s">
        <v>108</v>
      </c>
      <c r="V11" s="79" t="s">
        <v>79</v>
      </c>
      <c r="W11" s="74" t="s">
        <v>102</v>
      </c>
      <c r="X11" s="75" t="s">
        <v>82</v>
      </c>
      <c r="Y11" s="54" t="s">
        <v>108</v>
      </c>
      <c r="Z11" s="54" t="s">
        <v>109</v>
      </c>
      <c r="AA11" s="54" t="s">
        <v>41</v>
      </c>
      <c r="AB11" s="54" t="s">
        <v>41</v>
      </c>
      <c r="AC11" s="54" t="s">
        <v>41</v>
      </c>
      <c r="AD11" s="73" t="s">
        <v>41</v>
      </c>
      <c r="AE11" s="73" t="s">
        <v>41</v>
      </c>
      <c r="AF11" s="54" t="s">
        <v>41</v>
      </c>
      <c r="AG11" s="54" t="s">
        <v>41</v>
      </c>
      <c r="AH11" s="54" t="s">
        <v>41</v>
      </c>
      <c r="AI11" s="54" t="s">
        <v>41</v>
      </c>
      <c r="AJ11" s="54" t="s">
        <v>41</v>
      </c>
      <c r="AK11" s="73" t="s">
        <v>41</v>
      </c>
      <c r="AL11" s="73" t="s">
        <v>41</v>
      </c>
      <c r="AM11" s="54" t="s">
        <v>41</v>
      </c>
      <c r="AN11" s="54" t="s">
        <v>41</v>
      </c>
      <c r="AO11" s="54" t="s">
        <v>41</v>
      </c>
      <c r="AP11" s="24">
        <f t="shared" si="0"/>
        <v>0</v>
      </c>
      <c r="AQ11" s="19">
        <f t="shared" si="1"/>
        <v>0</v>
      </c>
      <c r="AR11" s="19">
        <f t="shared" si="2"/>
        <v>0</v>
      </c>
      <c r="AS11" s="19">
        <f t="shared" si="3"/>
        <v>15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15</v>
      </c>
      <c r="AX11" s="19">
        <f t="shared" si="8"/>
        <v>0</v>
      </c>
    </row>
    <row r="12" spans="1:50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79" t="s">
        <v>79</v>
      </c>
      <c r="M12" s="54" t="s">
        <v>105</v>
      </c>
      <c r="N12" s="54" t="s">
        <v>113</v>
      </c>
      <c r="O12" s="79" t="s">
        <v>79</v>
      </c>
      <c r="P12" s="75" t="s">
        <v>82</v>
      </c>
      <c r="Q12" s="75" t="s">
        <v>82</v>
      </c>
      <c r="R12" s="52" t="s">
        <v>79</v>
      </c>
      <c r="S12" s="79" t="s">
        <v>79</v>
      </c>
      <c r="T12" s="54" t="s">
        <v>105</v>
      </c>
      <c r="U12" s="54" t="s">
        <v>113</v>
      </c>
      <c r="V12" s="79" t="s">
        <v>79</v>
      </c>
      <c r="W12" s="75" t="s">
        <v>82</v>
      </c>
      <c r="X12" s="75" t="s">
        <v>82</v>
      </c>
      <c r="Y12" s="52" t="s">
        <v>79</v>
      </c>
      <c r="Z12" s="79" t="s">
        <v>79</v>
      </c>
      <c r="AA12" s="54" t="s">
        <v>21</v>
      </c>
      <c r="AB12" s="54"/>
      <c r="AC12" s="54"/>
      <c r="AD12" s="73"/>
      <c r="AE12" s="73"/>
      <c r="AF12" s="54"/>
      <c r="AG12" s="54"/>
      <c r="AH12" s="54" t="s">
        <v>21</v>
      </c>
      <c r="AI12" s="54"/>
      <c r="AJ12" s="54"/>
      <c r="AK12" s="73"/>
      <c r="AL12" s="73"/>
      <c r="AM12" s="54"/>
      <c r="AN12" s="54"/>
      <c r="AO12" s="54" t="s">
        <v>21</v>
      </c>
      <c r="AP12" s="24">
        <f t="shared" si="0"/>
        <v>36</v>
      </c>
      <c r="AQ12" s="19">
        <f t="shared" si="1"/>
        <v>0</v>
      </c>
      <c r="AR12" s="19">
        <f t="shared" si="2"/>
        <v>0</v>
      </c>
      <c r="AS12" s="19">
        <f t="shared" si="3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</row>
    <row r="13" spans="1:50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2"/>
      <c r="M13" s="54" t="s">
        <v>21</v>
      </c>
      <c r="N13" s="54" t="s">
        <v>117</v>
      </c>
      <c r="O13" s="54" t="s">
        <v>118</v>
      </c>
      <c r="P13" s="82"/>
      <c r="Q13" s="82"/>
      <c r="R13" s="53"/>
      <c r="S13" s="52"/>
      <c r="T13" s="54" t="s">
        <v>21</v>
      </c>
      <c r="U13" s="54" t="s">
        <v>117</v>
      </c>
      <c r="V13" s="54" t="s">
        <v>118</v>
      </c>
      <c r="W13" s="82"/>
      <c r="X13" s="75"/>
      <c r="Y13" s="53"/>
      <c r="Z13" s="52"/>
      <c r="AA13" s="53" t="s">
        <v>105</v>
      </c>
      <c r="AB13" s="54" t="s">
        <v>104</v>
      </c>
      <c r="AC13" s="52" t="s">
        <v>106</v>
      </c>
      <c r="AD13" s="75" t="s">
        <v>82</v>
      </c>
      <c r="AE13" s="75" t="s">
        <v>82</v>
      </c>
      <c r="AF13" s="53" t="s">
        <v>79</v>
      </c>
      <c r="AG13" s="52" t="s">
        <v>79</v>
      </c>
      <c r="AH13" s="53" t="s">
        <v>105</v>
      </c>
      <c r="AI13" s="54" t="s">
        <v>104</v>
      </c>
      <c r="AJ13" s="52" t="s">
        <v>106</v>
      </c>
      <c r="AK13" s="75" t="s">
        <v>82</v>
      </c>
      <c r="AL13" s="75" t="s">
        <v>82</v>
      </c>
      <c r="AM13" s="53" t="s">
        <v>79</v>
      </c>
      <c r="AN13" s="52" t="s">
        <v>79</v>
      </c>
      <c r="AO13" s="53" t="s">
        <v>105</v>
      </c>
      <c r="AP13" s="24">
        <f t="shared" si="0"/>
        <v>24</v>
      </c>
      <c r="AQ13" s="19">
        <f t="shared" si="1"/>
        <v>0</v>
      </c>
      <c r="AR13" s="19">
        <f t="shared" si="2"/>
        <v>0</v>
      </c>
      <c r="AS13" s="19">
        <f t="shared" si="3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0</v>
      </c>
    </row>
    <row r="14" spans="1:50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/>
      <c r="M14" s="54" t="s">
        <v>76</v>
      </c>
      <c r="N14" s="54" t="s">
        <v>21</v>
      </c>
      <c r="P14" s="73"/>
      <c r="Q14" s="73"/>
      <c r="R14" s="54" t="s">
        <v>72</v>
      </c>
      <c r="S14" s="54"/>
      <c r="T14" s="54" t="s">
        <v>76</v>
      </c>
      <c r="U14" s="54" t="s">
        <v>21</v>
      </c>
      <c r="V14" s="54"/>
      <c r="W14" s="73"/>
      <c r="X14" s="73"/>
      <c r="Y14" s="54" t="s">
        <v>72</v>
      </c>
      <c r="Z14" s="54"/>
      <c r="AA14" s="54" t="s">
        <v>76</v>
      </c>
      <c r="AB14" s="54" t="s">
        <v>21</v>
      </c>
      <c r="AC14" s="54"/>
      <c r="AD14" s="73"/>
      <c r="AE14" s="73"/>
      <c r="AF14" s="54" t="s">
        <v>72</v>
      </c>
      <c r="AG14" s="54"/>
      <c r="AH14" s="54" t="s">
        <v>76</v>
      </c>
      <c r="AI14" s="54" t="s">
        <v>21</v>
      </c>
      <c r="AK14" s="73"/>
      <c r="AL14" s="73"/>
      <c r="AM14" s="54" t="s">
        <v>72</v>
      </c>
      <c r="AN14" s="54"/>
      <c r="AO14" s="54" t="s">
        <v>76</v>
      </c>
      <c r="AP14" s="24">
        <f t="shared" si="0"/>
        <v>102</v>
      </c>
      <c r="AQ14" s="19">
        <f t="shared" si="1"/>
        <v>0</v>
      </c>
      <c r="AR14" s="19">
        <f t="shared" si="2"/>
        <v>0</v>
      </c>
      <c r="AS14" s="19">
        <f t="shared" si="3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0</v>
      </c>
    </row>
    <row r="15" spans="1:50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>COUNTIF(L$8:L$14,"M1") + COUNTIF(L$8:L$14, "MT")+ COUNTIF(L$8:L$14, "D")+ COUNTIF(L$8:L$14, "M2")+ COUNTIF(L$8:L$14, "M3")+ COUNTIF(L$8:L$14, "D SN")+ COUNTIF(L$8:L$14, "M1 SN")+ COUNTIF(L$8:L$14, "MT SN")+COUNTIF(L$8:L$14, "M2 SN")+ COUNTIF(L$8:L$14, "M3 SN")</f>
        <v>0</v>
      </c>
      <c r="M15" s="29">
        <f t="shared" ref="M15:AO15" si="9">COUNTIF(M$8:M$14,"M1") + COUNTIF(M$8:M$14, "MT")+ COUNTIF(M$8:M$14, "D")+ COUNTIF(M$8:M$14, "M2")+ COUNTIF(M$8:M$14, "M3")+ COUNTIF(M$8:M$14, "D SN")+ COUNTIF(M$8:M$14, "M1 SN")+ COUNTIF(M$8:M$14, "MT SN")+COUNTIF(M$8:M$14, "M2 SN")+ COUNTIF(M$8:M$14, "M3 SN")</f>
        <v>2</v>
      </c>
      <c r="N15" s="29">
        <f t="shared" si="9"/>
        <v>1</v>
      </c>
      <c r="O15" s="29">
        <f t="shared" si="9"/>
        <v>0</v>
      </c>
      <c r="P15" s="29">
        <f t="shared" si="9"/>
        <v>0</v>
      </c>
      <c r="Q15" s="29">
        <f t="shared" si="9"/>
        <v>0</v>
      </c>
      <c r="R15" s="29">
        <f t="shared" si="9"/>
        <v>1</v>
      </c>
      <c r="S15" s="29">
        <f t="shared" si="9"/>
        <v>0</v>
      </c>
      <c r="T15" s="29">
        <f t="shared" si="9"/>
        <v>2</v>
      </c>
      <c r="U15" s="29">
        <f t="shared" si="9"/>
        <v>1</v>
      </c>
      <c r="V15" s="29">
        <f t="shared" si="9"/>
        <v>0</v>
      </c>
      <c r="W15" s="29">
        <f t="shared" si="9"/>
        <v>0</v>
      </c>
      <c r="X15" s="29">
        <f t="shared" si="9"/>
        <v>0</v>
      </c>
      <c r="Y15" s="29">
        <f t="shared" si="9"/>
        <v>2</v>
      </c>
      <c r="Z15" s="29">
        <f t="shared" si="9"/>
        <v>0</v>
      </c>
      <c r="AA15" s="29">
        <f t="shared" ref="AA15:AG15" si="10">COUNTIF(AA$8:AA$14,"M1") + COUNTIF(AA$8:AA$14, "MT")+ COUNTIF(AA$8:AA$14, "D")+ COUNTIF(AA$8:AA$14, "M2")+ COUNTIF(AA$8:AA$14, "M3")+ COUNTIF(AA$8:AA$14, "D SN")+ COUNTIF(AA$8:AA$14, "M1 SN")+ COUNTIF(AA$8:AA$14, "MT SN")+COUNTIF(AA$8:AA$14, "M2 SN")+ COUNTIF(AA$8:AA$14, "M3 SN")</f>
        <v>4</v>
      </c>
      <c r="AB15" s="29">
        <f t="shared" si="10"/>
        <v>2</v>
      </c>
      <c r="AC15" s="29">
        <f t="shared" si="10"/>
        <v>2</v>
      </c>
      <c r="AD15" s="29">
        <f t="shared" si="10"/>
        <v>0</v>
      </c>
      <c r="AE15" s="29">
        <f t="shared" si="10"/>
        <v>0</v>
      </c>
      <c r="AF15" s="29">
        <f t="shared" si="10"/>
        <v>1</v>
      </c>
      <c r="AG15" s="29">
        <f t="shared" si="10"/>
        <v>0</v>
      </c>
      <c r="AH15" s="29">
        <f t="shared" si="9"/>
        <v>4</v>
      </c>
      <c r="AI15" s="29">
        <f t="shared" si="9"/>
        <v>2</v>
      </c>
      <c r="AJ15" s="29">
        <f t="shared" si="9"/>
        <v>2</v>
      </c>
      <c r="AK15" s="29">
        <f t="shared" si="9"/>
        <v>0</v>
      </c>
      <c r="AL15" s="29">
        <f t="shared" si="9"/>
        <v>0</v>
      </c>
      <c r="AM15" s="29">
        <f t="shared" si="9"/>
        <v>1</v>
      </c>
      <c r="AN15" s="29">
        <f t="shared" si="9"/>
        <v>0</v>
      </c>
      <c r="AO15" s="29">
        <f t="shared" si="9"/>
        <v>4</v>
      </c>
      <c r="AP15" s="24">
        <f>(COUNTIF(L15:AO15,"M")+COUNTIF(L15:AO15,"T")+COUNTIF(L15:AO15,"ID")+COUNTIF(L15:AO15,"IN")+(COUNTIF(L15:AO15,"N")*2)+COUNTIF(L15:AO15,"FO")+COUNTIF(L15:AO15,"LC")+ COUNTIF(L15:AO15,"CE")+(COUNTIF(L15:AO15,"D")*2)+COUNTIF(L15:AO15,"AB")+COUNTIF(L15:AO15,"L"))*6</f>
        <v>0</v>
      </c>
      <c r="AQ15" s="19">
        <f t="shared" si="1"/>
        <v>0</v>
      </c>
      <c r="AR15" s="19">
        <f t="shared" si="2"/>
        <v>0</v>
      </c>
      <c r="AS15" s="19">
        <f t="shared" si="3"/>
        <v>0</v>
      </c>
      <c r="AT15" s="19">
        <f t="shared" si="4"/>
        <v>0</v>
      </c>
      <c r="AU15" s="19">
        <f t="shared" si="5"/>
        <v>0</v>
      </c>
      <c r="AV15" s="19">
        <f t="shared" si="6"/>
        <v>0</v>
      </c>
      <c r="AW15" s="19">
        <f t="shared" si="7"/>
        <v>0</v>
      </c>
      <c r="AX15" s="19">
        <f t="shared" si="8"/>
        <v>0</v>
      </c>
    </row>
    <row r="16" spans="1:50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>COUNTIF(L$8:L$14,"T1") + COUNTIF(L$8:L$14, "MT")+ COUNTIF(L$8:L$14, "D")+ COUNTIF(L$8:L$14, "T2")+ COUNTIF(L$8:L$14, "T1 SN")+ COUNTIF(L$8:L$14, "MT SN")+ COUNTIF(L$8:L$14, "D SN")+ COUNTIF(L$8:L$14, "T2 SN")+ COUNTIF(L$8:L$14, "T3 SN")+ COUNTIF(L$8:L$14, "T3")</f>
        <v>0</v>
      </c>
      <c r="M16" s="29">
        <f t="shared" ref="M16:AO16" si="11">COUNTIF(M$8:M$14,"T1") + COUNTIF(M$8:M$14, "MT")+ COUNTIF(M$8:M$14, "D")+ COUNTIF(M$8:M$14, "T2")+ COUNTIF(M$8:M$14, "T1 SN")+ COUNTIF(M$8:M$14, "MT SN")+ COUNTIF(M$8:M$14, "D SN")+ COUNTIF(M$8:M$14, "T2 SN")+ COUNTIF(M$8:M$14, "T3 SN")+ COUNTIF(M$8:M$14, "T3")</f>
        <v>1</v>
      </c>
      <c r="N16" s="29">
        <f t="shared" si="11"/>
        <v>1</v>
      </c>
      <c r="O16" s="29">
        <f t="shared" si="11"/>
        <v>0</v>
      </c>
      <c r="P16" s="29">
        <f t="shared" si="11"/>
        <v>0</v>
      </c>
      <c r="Q16" s="29">
        <f t="shared" si="11"/>
        <v>0</v>
      </c>
      <c r="R16" s="29">
        <f t="shared" si="11"/>
        <v>1</v>
      </c>
      <c r="S16" s="29">
        <f t="shared" si="11"/>
        <v>0</v>
      </c>
      <c r="T16" s="29">
        <f t="shared" si="11"/>
        <v>1</v>
      </c>
      <c r="U16" s="29">
        <f t="shared" si="11"/>
        <v>1</v>
      </c>
      <c r="V16" s="29">
        <f t="shared" si="11"/>
        <v>0</v>
      </c>
      <c r="W16" s="29">
        <f t="shared" si="11"/>
        <v>0</v>
      </c>
      <c r="X16" s="29">
        <f t="shared" si="11"/>
        <v>0</v>
      </c>
      <c r="Y16" s="29">
        <f t="shared" si="11"/>
        <v>1</v>
      </c>
      <c r="Z16" s="29">
        <f t="shared" si="11"/>
        <v>0</v>
      </c>
      <c r="AA16" s="29">
        <f t="shared" ref="AA16:AG16" si="12">COUNTIF(AA$8:AA$14,"T1") + COUNTIF(AA$8:AA$14, "MT")+ COUNTIF(AA$8:AA$14, "D")+ COUNTIF(AA$8:AA$14, "T2")+ COUNTIF(AA$8:AA$14, "T1 SN")+ COUNTIF(AA$8:AA$14, "MT SN")+ COUNTIF(AA$8:AA$14, "D SN")+ COUNTIF(AA$8:AA$14, "T2 SN")+ COUNTIF(AA$8:AA$14, "T3 SN")+ COUNTIF(AA$8:AA$14, "T3")</f>
        <v>1</v>
      </c>
      <c r="AB16" s="29">
        <f t="shared" si="12"/>
        <v>2</v>
      </c>
      <c r="AC16" s="29">
        <f t="shared" si="12"/>
        <v>1</v>
      </c>
      <c r="AD16" s="29">
        <f t="shared" si="12"/>
        <v>0</v>
      </c>
      <c r="AE16" s="29">
        <f t="shared" si="12"/>
        <v>0</v>
      </c>
      <c r="AF16" s="29">
        <f t="shared" si="12"/>
        <v>1</v>
      </c>
      <c r="AG16" s="29">
        <f t="shared" si="12"/>
        <v>0</v>
      </c>
      <c r="AH16" s="29">
        <f t="shared" si="11"/>
        <v>1</v>
      </c>
      <c r="AI16" s="29">
        <f t="shared" si="11"/>
        <v>2</v>
      </c>
      <c r="AJ16" s="29">
        <f t="shared" si="11"/>
        <v>1</v>
      </c>
      <c r="AK16" s="29">
        <f t="shared" si="11"/>
        <v>0</v>
      </c>
      <c r="AL16" s="29">
        <f t="shared" si="11"/>
        <v>0</v>
      </c>
      <c r="AM16" s="29">
        <f t="shared" si="11"/>
        <v>1</v>
      </c>
      <c r="AN16" s="29">
        <f t="shared" si="11"/>
        <v>0</v>
      </c>
      <c r="AO16" s="29">
        <f t="shared" si="11"/>
        <v>1</v>
      </c>
      <c r="AP16" s="24">
        <f>(COUNTIF(L16:AO16,"M")+COUNTIF(L16:AO16,"T")+COUNTIF(L16:AO16,"ID")+COUNTIF(L16:AO16,"IN")+(COUNTIF(L16:AO16,"N")*2)+COUNTIF(L16:AO16,"FO")+COUNTIF(L16:AO16,"LC")+ COUNTIF(L16:AO16,"CE")+(COUNTIF(L16:AO16,"D")*2)+COUNTIF(L16:AO16,"AB")+COUNTIF(L16:AO16,"L"))*6</f>
        <v>0</v>
      </c>
      <c r="AQ16" s="19">
        <f t="shared" si="1"/>
        <v>0</v>
      </c>
      <c r="AR16" s="19">
        <f t="shared" si="2"/>
        <v>0</v>
      </c>
      <c r="AS16" s="19">
        <f t="shared" si="3"/>
        <v>0</v>
      </c>
      <c r="AT16" s="19">
        <f t="shared" si="4"/>
        <v>0</v>
      </c>
      <c r="AU16" s="19">
        <f t="shared" si="5"/>
        <v>0</v>
      </c>
      <c r="AV16" s="19">
        <f t="shared" si="6"/>
        <v>0</v>
      </c>
      <c r="AW16" s="19">
        <f t="shared" si="7"/>
        <v>0</v>
      </c>
      <c r="AX16" s="19">
        <f t="shared" si="8"/>
        <v>0</v>
      </c>
    </row>
    <row r="17" spans="1:990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>COUNTIF(L$8:L$14,"D SN")+ COUNTIF(L$8:L$14, "M1 SN")+ COUNTIF(L$8:L$14, "SN")+COUNTIF(L$8:L$14, "T1 SN") + COUNTIF(L$8:L$14, "MT SN")+ COUNTIF(L$8:L$14, "M2 SN")+ COUNTIF(L$8:L$14, "SDN")+COUNTIF(L$8:L$14, "T3 SN")</f>
        <v>1</v>
      </c>
      <c r="M17" s="29">
        <f t="shared" ref="M17:AO17" si="13">COUNTIF(M$8:M$14,"D SN")+ COUNTIF(M$8:M$14, "M1 SN")+ COUNTIF(M$8:M$14, "SN")+COUNTIF(M$8:M$14, "T1 SN") + COUNTIF(M$8:M$14, "MT SN")+ COUNTIF(M$8:M$14, "M2 SN")+ COUNTIF(M$8:M$14, "SDN")+COUNTIF(M$8:M$14, "T3 SN")</f>
        <v>0</v>
      </c>
      <c r="N17" s="29">
        <f t="shared" si="13"/>
        <v>0</v>
      </c>
      <c r="O17" s="29">
        <f t="shared" si="13"/>
        <v>2</v>
      </c>
      <c r="P17" s="29">
        <f t="shared" si="13"/>
        <v>1</v>
      </c>
      <c r="Q17" s="29">
        <f t="shared" si="13"/>
        <v>2</v>
      </c>
      <c r="R17" s="29">
        <f t="shared" si="13"/>
        <v>1</v>
      </c>
      <c r="S17" s="29">
        <f t="shared" si="13"/>
        <v>1</v>
      </c>
      <c r="T17" s="29">
        <f t="shared" si="13"/>
        <v>0</v>
      </c>
      <c r="U17" s="29">
        <f t="shared" si="13"/>
        <v>0</v>
      </c>
      <c r="V17" s="29">
        <f t="shared" si="13"/>
        <v>2</v>
      </c>
      <c r="W17" s="29">
        <f t="shared" si="13"/>
        <v>1</v>
      </c>
      <c r="X17" s="29">
        <f t="shared" si="13"/>
        <v>2</v>
      </c>
      <c r="Y17" s="29">
        <f t="shared" si="13"/>
        <v>1</v>
      </c>
      <c r="Z17" s="29">
        <f t="shared" si="13"/>
        <v>1</v>
      </c>
      <c r="AA17" s="29">
        <f t="shared" ref="AA17:AG17" si="14">COUNTIF(AA$8:AA$14,"D SN")+ COUNTIF(AA$8:AA$14, "M1 SN")+ COUNTIF(AA$8:AA$14, "SN")+COUNTIF(AA$8:AA$14, "T1 SN") + COUNTIF(AA$8:AA$14, "MT SN")+ COUNTIF(AA$8:AA$14, "M2 SN")+ COUNTIF(AA$8:AA$14, "SDN")+COUNTIF(AA$8:AA$14, "T3 SN")</f>
        <v>1</v>
      </c>
      <c r="AB17" s="29">
        <f t="shared" si="14"/>
        <v>1</v>
      </c>
      <c r="AC17" s="29">
        <f t="shared" si="14"/>
        <v>1</v>
      </c>
      <c r="AD17" s="29">
        <f t="shared" si="14"/>
        <v>1</v>
      </c>
      <c r="AE17" s="29">
        <f t="shared" si="14"/>
        <v>2</v>
      </c>
      <c r="AF17" s="29">
        <f t="shared" si="14"/>
        <v>2</v>
      </c>
      <c r="AG17" s="29">
        <f t="shared" si="14"/>
        <v>2</v>
      </c>
      <c r="AH17" s="29">
        <f t="shared" si="13"/>
        <v>1</v>
      </c>
      <c r="AI17" s="29">
        <f t="shared" si="13"/>
        <v>1</v>
      </c>
      <c r="AJ17" s="29">
        <f t="shared" si="13"/>
        <v>1</v>
      </c>
      <c r="AK17" s="29">
        <f t="shared" si="13"/>
        <v>1</v>
      </c>
      <c r="AL17" s="29">
        <f t="shared" si="13"/>
        <v>2</v>
      </c>
      <c r="AM17" s="29">
        <f t="shared" si="13"/>
        <v>2</v>
      </c>
      <c r="AN17" s="29">
        <f t="shared" si="13"/>
        <v>2</v>
      </c>
      <c r="AO17" s="29">
        <f t="shared" si="13"/>
        <v>1</v>
      </c>
      <c r="AP17" s="24">
        <f>(COUNTIF(L17:AO17,"M")+COUNTIF(L17:AO17,"T")+COUNTIF(L17:AO17,"ID")+COUNTIF(L17:AO17,"IN")+(COUNTIF(L17:AO17,"N")*2)+COUNTIF(L17:AO17,"FO")+COUNTIF(L17:AO17,"LC")+ COUNTIF(L17:AO17,"CE")+(COUNTIF(L17:AO17,"D")*2)+COUNTIF(L17:AO17,"AB")+COUNTIF(L17:AO17,"L"))*6</f>
        <v>0</v>
      </c>
      <c r="AQ17" s="19">
        <f t="shared" si="1"/>
        <v>0</v>
      </c>
      <c r="AR17" s="19">
        <f t="shared" si="2"/>
        <v>0</v>
      </c>
      <c r="AS17" s="19">
        <f t="shared" si="3"/>
        <v>0</v>
      </c>
      <c r="AT17" s="19">
        <f t="shared" si="4"/>
        <v>0</v>
      </c>
      <c r="AU17" s="19">
        <f t="shared" si="5"/>
        <v>0</v>
      </c>
      <c r="AV17" s="19">
        <f t="shared" si="6"/>
        <v>0</v>
      </c>
      <c r="AW17" s="19">
        <f t="shared" si="7"/>
        <v>0</v>
      </c>
      <c r="AX17" s="19">
        <f t="shared" si="8"/>
        <v>0</v>
      </c>
    </row>
    <row r="18" spans="1:990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13"/>
      <c r="AR18" s="13"/>
      <c r="AS18" s="13"/>
      <c r="AT18" s="13"/>
      <c r="AU18" s="13"/>
      <c r="AV18" s="13"/>
      <c r="AW18" s="14"/>
      <c r="AX18" s="15"/>
    </row>
    <row r="19" spans="1:990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03"/>
      <c r="AQ19" s="103"/>
      <c r="AR19" s="103"/>
      <c r="AS19" s="103"/>
      <c r="AT19" s="103"/>
      <c r="AU19" s="103"/>
      <c r="AV19" s="103"/>
      <c r="AW19" s="103"/>
      <c r="AX19" s="103"/>
    </row>
    <row r="20" spans="1:990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40" t="s">
        <v>79</v>
      </c>
      <c r="AP20" s="36"/>
      <c r="AQ20" s="37"/>
      <c r="AR20" s="37"/>
      <c r="AS20" s="37"/>
      <c r="AT20" s="37"/>
      <c r="AU20" s="37"/>
      <c r="AV20" s="37"/>
      <c r="AW20" s="37"/>
      <c r="AX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</row>
    <row r="21" spans="1:990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40" t="s">
        <v>82</v>
      </c>
      <c r="AP21" s="43"/>
      <c r="AQ21" s="41"/>
      <c r="AR21" s="41"/>
      <c r="AS21" s="41"/>
      <c r="AT21" s="41"/>
      <c r="AU21" s="41"/>
      <c r="AV21" s="41"/>
      <c r="AW21" s="41"/>
      <c r="AX21" s="48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</row>
    <row r="22" spans="1:990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3"/>
      <c r="AQ22" s="41"/>
      <c r="AR22" s="41"/>
      <c r="AS22" s="41"/>
      <c r="AT22" s="41"/>
      <c r="AU22" s="41"/>
      <c r="AV22" s="41"/>
      <c r="AW22" s="41"/>
      <c r="AX22" s="48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</row>
    <row r="23" spans="1:990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3"/>
      <c r="AQ23" s="41"/>
      <c r="AR23" s="41"/>
      <c r="AS23" s="41"/>
      <c r="AT23" s="41"/>
      <c r="AU23" s="41"/>
      <c r="AV23" s="41"/>
      <c r="AW23" s="41"/>
      <c r="AX23" s="48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</row>
  </sheetData>
  <mergeCells count="36">
    <mergeCell ref="E22:Q22"/>
    <mergeCell ref="E23:Q23"/>
    <mergeCell ref="AA23:AG23"/>
    <mergeCell ref="A15:E15"/>
    <mergeCell ref="A16:E16"/>
    <mergeCell ref="A17:E17"/>
    <mergeCell ref="AP19:AX19"/>
    <mergeCell ref="L20:Q20"/>
    <mergeCell ref="E21:Q21"/>
    <mergeCell ref="AV5:AV6"/>
    <mergeCell ref="AW5:AW6"/>
    <mergeCell ref="AX5:AX6"/>
    <mergeCell ref="E6:E7"/>
    <mergeCell ref="F6:F7"/>
    <mergeCell ref="G6:G7"/>
    <mergeCell ref="H6:I6"/>
    <mergeCell ref="J6:J7"/>
    <mergeCell ref="K6:K7"/>
    <mergeCell ref="AP5:AP6"/>
    <mergeCell ref="AQ5:AQ6"/>
    <mergeCell ref="AR5:AR6"/>
    <mergeCell ref="AS5:AS6"/>
    <mergeCell ref="AT5:AT6"/>
    <mergeCell ref="AU5:AU6"/>
    <mergeCell ref="A5:A7"/>
    <mergeCell ref="B5:B7"/>
    <mergeCell ref="C5:C7"/>
    <mergeCell ref="D5:D7"/>
    <mergeCell ref="E5:K5"/>
    <mergeCell ref="L5:AO5"/>
    <mergeCell ref="A1:AO1"/>
    <mergeCell ref="A2:AO2"/>
    <mergeCell ref="A3:AO3"/>
    <mergeCell ref="B4:T4"/>
    <mergeCell ref="W4:AH4"/>
    <mergeCell ref="AK4:AO4"/>
  </mergeCells>
  <conditionalFormatting sqref="L7:AO7">
    <cfRule type="expression" dxfId="3" priority="1" stopIfTrue="1">
      <formula>NOT(ISERROR(SEARCH("DOM",L7)))</formula>
    </cfRule>
  </conditionalFormatting>
  <conditionalFormatting sqref="L7:AO7">
    <cfRule type="expression" dxfId="2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B4EB-8669-418D-BF44-EF33427CA71A}">
  <dimension ref="A1:ALC23"/>
  <sheetViews>
    <sheetView workbookViewId="0">
      <selection activeCell="AK4" sqref="AK4:AP4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3.85546875" style="1" customWidth="1"/>
    <col min="14" max="14" width="4.710937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4.2851562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6" width="5" style="1" customWidth="1"/>
    <col min="27" max="27" width="4.140625" style="1" customWidth="1"/>
    <col min="28" max="28" width="4.8554687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4" width="3.5703125" style="1" customWidth="1"/>
    <col min="35" max="35" width="4.5703125" style="1" customWidth="1"/>
    <col min="36" max="36" width="4.42578125" style="1" customWidth="1"/>
    <col min="37" max="37" width="4.5703125" style="1" customWidth="1"/>
    <col min="38" max="38" width="5" style="1" customWidth="1"/>
    <col min="39" max="40" width="4.5703125" style="1" customWidth="1"/>
    <col min="41" max="41" width="3.42578125" style="1" customWidth="1"/>
    <col min="42" max="42" width="4.7109375" style="1" customWidth="1"/>
    <col min="43" max="43" width="8" style="1" hidden="1" customWidth="1"/>
    <col min="44" max="45" width="8.140625" style="1" hidden="1" customWidth="1"/>
    <col min="46" max="46" width="7.5703125" style="1" hidden="1" customWidth="1"/>
    <col min="47" max="49" width="6.140625" style="1" hidden="1" customWidth="1"/>
    <col min="50" max="50" width="12.42578125" style="1" hidden="1" customWidth="1"/>
    <col min="51" max="51" width="6.28515625" style="1" hidden="1" customWidth="1"/>
    <col min="52" max="990" width="9.7109375" style="1" customWidth="1"/>
    <col min="991" max="991" width="10.28515625" style="1" customWidth="1"/>
    <col min="992" max="992" width="10.28515625" customWidth="1"/>
  </cols>
  <sheetData>
    <row r="1" spans="1:51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Y2" s="4"/>
    </row>
    <row r="3" spans="1:51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Y3" s="4"/>
    </row>
    <row r="4" spans="1:51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55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96"/>
      <c r="AQ4" s="5"/>
      <c r="AR4" s="6"/>
      <c r="AS4" s="6"/>
      <c r="AT4" s="6"/>
      <c r="AU4" s="6"/>
      <c r="AV4" s="6"/>
      <c r="AW4" s="6"/>
      <c r="AX4" s="6"/>
      <c r="AY4" s="7"/>
    </row>
    <row r="5" spans="1:51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8" t="s">
        <v>5</v>
      </c>
      <c r="AR5" s="97" t="s">
        <v>6</v>
      </c>
      <c r="AS5" s="97" t="s">
        <v>7</v>
      </c>
      <c r="AT5" s="97" t="s">
        <v>8</v>
      </c>
      <c r="AU5" s="97" t="s">
        <v>9</v>
      </c>
      <c r="AV5" s="97" t="s">
        <v>10</v>
      </c>
      <c r="AW5" s="106" t="s">
        <v>11</v>
      </c>
      <c r="AX5" s="106" t="s">
        <v>12</v>
      </c>
      <c r="AY5" s="97" t="s">
        <v>13</v>
      </c>
    </row>
    <row r="6" spans="1:51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60">
        <v>9</v>
      </c>
      <c r="U6" s="60">
        <v>10</v>
      </c>
      <c r="V6" s="60">
        <v>11</v>
      </c>
      <c r="W6" s="60">
        <v>12</v>
      </c>
      <c r="X6" s="60">
        <v>13</v>
      </c>
      <c r="Y6" s="60">
        <v>14</v>
      </c>
      <c r="Z6" s="60">
        <v>15</v>
      </c>
      <c r="AA6" s="60">
        <v>16</v>
      </c>
      <c r="AB6" s="60">
        <v>17</v>
      </c>
      <c r="AC6" s="60">
        <v>18</v>
      </c>
      <c r="AD6" s="60">
        <v>19</v>
      </c>
      <c r="AE6" s="60">
        <v>20</v>
      </c>
      <c r="AF6" s="60">
        <v>21</v>
      </c>
      <c r="AG6" s="60">
        <v>22</v>
      </c>
      <c r="AH6" s="60">
        <v>23</v>
      </c>
      <c r="AI6" s="60">
        <v>24</v>
      </c>
      <c r="AJ6" s="60">
        <v>25</v>
      </c>
      <c r="AK6" s="60">
        <v>26</v>
      </c>
      <c r="AL6" s="60">
        <v>27</v>
      </c>
      <c r="AM6" s="60">
        <v>28</v>
      </c>
      <c r="AN6" s="60">
        <v>29</v>
      </c>
      <c r="AO6" s="60">
        <v>30</v>
      </c>
      <c r="AP6" s="60">
        <v>31</v>
      </c>
      <c r="AQ6" s="108"/>
      <c r="AR6" s="97"/>
      <c r="AS6" s="97"/>
      <c r="AT6" s="97"/>
      <c r="AU6" s="97"/>
      <c r="AV6" s="97"/>
      <c r="AW6" s="106"/>
      <c r="AX6" s="106"/>
      <c r="AY6" s="97"/>
    </row>
    <row r="7" spans="1:51" x14ac:dyDescent="0.25">
      <c r="A7" s="98"/>
      <c r="B7" s="98"/>
      <c r="C7" s="99"/>
      <c r="D7" s="100"/>
      <c r="E7" s="107"/>
      <c r="F7" s="107"/>
      <c r="G7" s="107"/>
      <c r="H7" s="61">
        <v>1</v>
      </c>
      <c r="I7" s="61">
        <v>2</v>
      </c>
      <c r="J7" s="107"/>
      <c r="K7" s="107"/>
      <c r="L7" s="27" t="s">
        <v>26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25</v>
      </c>
      <c r="Z7" s="27" t="s">
        <v>26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25</v>
      </c>
      <c r="AG7" s="27" t="s">
        <v>26</v>
      </c>
      <c r="AH7" s="27" t="s">
        <v>27</v>
      </c>
      <c r="AI7" s="27" t="s">
        <v>28</v>
      </c>
      <c r="AJ7" s="27" t="s">
        <v>29</v>
      </c>
      <c r="AK7" s="27" t="s">
        <v>30</v>
      </c>
      <c r="AL7" s="27" t="s">
        <v>31</v>
      </c>
      <c r="AM7" s="27" t="s">
        <v>25</v>
      </c>
      <c r="AN7" s="27" t="s">
        <v>26</v>
      </c>
      <c r="AO7" s="27" t="s">
        <v>27</v>
      </c>
      <c r="AP7" s="27" t="s">
        <v>28</v>
      </c>
      <c r="AQ7" s="23" t="s">
        <v>32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  <c r="AY7" s="8" t="s">
        <v>33</v>
      </c>
    </row>
    <row r="8" spans="1:51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54" t="s">
        <v>41</v>
      </c>
      <c r="M8" s="54" t="s">
        <v>41</v>
      </c>
      <c r="N8" s="73" t="s">
        <v>41</v>
      </c>
      <c r="O8" s="73" t="s">
        <v>41</v>
      </c>
      <c r="P8" s="54" t="s">
        <v>41</v>
      </c>
      <c r="Q8" s="54" t="s">
        <v>41</v>
      </c>
      <c r="R8" s="54" t="s">
        <v>41</v>
      </c>
      <c r="S8" s="54" t="s">
        <v>41</v>
      </c>
      <c r="T8" s="54" t="s">
        <v>41</v>
      </c>
      <c r="U8" s="73" t="s">
        <v>41</v>
      </c>
      <c r="V8" s="73"/>
      <c r="W8" s="54" t="s">
        <v>73</v>
      </c>
      <c r="X8" s="55"/>
      <c r="Y8" s="55" t="s">
        <v>73</v>
      </c>
      <c r="Z8" s="54" t="s">
        <v>73</v>
      </c>
      <c r="AA8" s="54" t="s">
        <v>21</v>
      </c>
      <c r="AB8" s="73"/>
      <c r="AC8" s="73"/>
      <c r="AD8" s="54" t="s">
        <v>73</v>
      </c>
      <c r="AE8" s="55"/>
      <c r="AF8" s="55" t="s">
        <v>73</v>
      </c>
      <c r="AG8" s="54" t="s">
        <v>73</v>
      </c>
      <c r="AH8" s="54" t="s">
        <v>21</v>
      </c>
      <c r="AI8" s="73"/>
      <c r="AJ8" s="73"/>
      <c r="AK8" s="54" t="s">
        <v>73</v>
      </c>
      <c r="AL8" s="55"/>
      <c r="AM8" s="55" t="s">
        <v>73</v>
      </c>
      <c r="AN8" s="54" t="s">
        <v>73</v>
      </c>
      <c r="AO8" s="54" t="s">
        <v>21</v>
      </c>
      <c r="AP8" s="73"/>
      <c r="AQ8" s="24">
        <f t="shared" ref="AQ8:AQ9" si="0">(COUNTIF(L8:AP8,"M3")+COUNTIF(L8:AP8,"M3 SN")+COUNTIF(L8:AP8,"T2")+COUNTIF(L8:AP8,"T2 SN")+COUNTIF(L8:AP8,"FO")+COUNTIF(L8:AP8,"LC")+COUNTIF(L8:AP8,"CE")+((COUNTIF(L8:AP8,"D"))*2+(COUNTIF(L8:AP8,"D SN"))*2+COUNTIF(L8:AP8,"AB")+COUNTIF(L8:AP8,"L"))*6+(COUNTIF(L8:AP8,"M1")+COUNTIF(L8:AP8,"M2")+COUNTIF(L8:AP8,"M1 SN")+COUNTIF(L8:AP8,"M2 SN"))*5+(COUNTIF(L8:AP8,"T1")+COUNTIF(L8:AP8,"T1 SN"))*7+(COUNTIF(L8:AP8,"T3")+COUNTIF(L8:AP8,"T3 SN"))*4+(COUNTIF(L8:AP8,"MT")+COUNTIF(L8:AP8,"MT SN"))*8)</f>
        <v>81</v>
      </c>
      <c r="AR8" s="19">
        <f t="shared" ref="AR8:AR17" si="1">IF(A8&lt;&gt;"",COUNTIF(L8:AP8,"LM")+COUNTIF(L8:AP8,"L"),"")+COUNTIF(L8:AP8,"LP")</f>
        <v>0</v>
      </c>
      <c r="AS8" s="19">
        <f t="shared" ref="AS8:AS17" si="2">IF(A8&lt;&gt;"",COUNTIF(L8:AP8,"AB"),"")</f>
        <v>0</v>
      </c>
      <c r="AT8" s="19">
        <f t="shared" ref="AT8:AT17" si="3">IF(A8&lt;&gt;"",COUNTIF(L8:AP8,"FE"),"")</f>
        <v>10</v>
      </c>
      <c r="AU8" s="19">
        <f t="shared" ref="AU8:AU17" si="4">IF(A8&lt;&gt;"",COUNTIF(L8:AP8,"LC"),"")</f>
        <v>0</v>
      </c>
      <c r="AV8" s="19">
        <f t="shared" ref="AV8:AV17" si="5">IF(A8&lt;&gt;"",COUNTIF(L8:AP8,"CE"),"")</f>
        <v>0</v>
      </c>
      <c r="AW8" s="19">
        <f t="shared" ref="AW8:AW17" si="6">IF(A8&lt;&gt;"",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,"")</f>
        <v>0</v>
      </c>
      <c r="AX8" s="19">
        <f t="shared" ref="AX8:AX17" si="7">IF(A8&lt;&gt;"",COUNTIF(L8:AP8,"CE")+COUNTIF(L8:AP8,"L")+COUNTIF(L8:AP8,"LM")+COUNTIF(L8:AP8,"LP")+COUNTIF(L8:AP8,"LC")+COUNTIF(L8:AP8,"AB")+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+COUNTIF(L8:AP8,"RC")+COUNTIF(L8:AP8,"FO")+COUNTIF(L8:AP8,"FE"),"")</f>
        <v>10</v>
      </c>
      <c r="AY8" s="19">
        <f t="shared" ref="AY8:AY17" si="8">IF(A8&lt;&gt;"",COUNTIF(L8:AP8,"PDD")+COUNTIF(L8:AP8,"PFD")+COUNTIF(L8:AP8,"PDN")+COUNTIF(L8:AP8,"PFN"),"")</f>
        <v>0</v>
      </c>
    </row>
    <row r="9" spans="1:51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5"/>
      <c r="M9" s="55"/>
      <c r="N9" s="73"/>
      <c r="O9" s="73"/>
      <c r="P9" s="54" t="s">
        <v>65</v>
      </c>
      <c r="Q9" s="54"/>
      <c r="R9" s="54"/>
      <c r="S9" s="55"/>
      <c r="T9" s="55"/>
      <c r="U9" s="73"/>
      <c r="V9" s="73"/>
      <c r="W9" s="54" t="s">
        <v>65</v>
      </c>
      <c r="X9" s="54"/>
      <c r="Y9" s="54"/>
      <c r="Z9" s="54"/>
      <c r="AA9" s="54"/>
      <c r="AB9" s="73"/>
      <c r="AC9" s="73"/>
      <c r="AD9" s="54" t="s">
        <v>65</v>
      </c>
      <c r="AE9" s="54"/>
      <c r="AF9" s="54"/>
      <c r="AG9" s="54"/>
      <c r="AH9" s="54"/>
      <c r="AI9" s="73"/>
      <c r="AJ9" s="73"/>
      <c r="AK9" s="54" t="s">
        <v>65</v>
      </c>
      <c r="AL9" s="54"/>
      <c r="AM9" s="54"/>
      <c r="AN9" s="54"/>
      <c r="AO9" s="54"/>
      <c r="AP9" s="73"/>
      <c r="AQ9" s="24">
        <f t="shared" si="0"/>
        <v>20</v>
      </c>
      <c r="AR9" s="19">
        <f t="shared" si="1"/>
        <v>0</v>
      </c>
      <c r="AS9" s="19">
        <f t="shared" si="2"/>
        <v>0</v>
      </c>
      <c r="AT9" s="19">
        <f t="shared" si="3"/>
        <v>0</v>
      </c>
      <c r="AU9" s="19">
        <f t="shared" si="4"/>
        <v>0</v>
      </c>
      <c r="AV9" s="19">
        <f t="shared" si="5"/>
        <v>0</v>
      </c>
      <c r="AW9" s="19">
        <f t="shared" si="6"/>
        <v>0</v>
      </c>
      <c r="AX9" s="19">
        <f t="shared" si="7"/>
        <v>0</v>
      </c>
      <c r="AY9" s="19">
        <f t="shared" si="8"/>
        <v>0</v>
      </c>
    </row>
    <row r="10" spans="1:51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4" t="s">
        <v>115</v>
      </c>
      <c r="M10" s="54" t="s">
        <v>116</v>
      </c>
      <c r="N10" s="74"/>
      <c r="O10" s="74"/>
      <c r="P10" s="53"/>
      <c r="Q10" s="52"/>
      <c r="R10" s="54" t="s">
        <v>73</v>
      </c>
      <c r="S10" s="54" t="s">
        <v>115</v>
      </c>
      <c r="T10" s="54" t="s">
        <v>116</v>
      </c>
      <c r="U10" s="74"/>
      <c r="V10" s="74"/>
      <c r="W10" s="52"/>
      <c r="X10" s="52"/>
      <c r="Y10" s="54" t="s">
        <v>73</v>
      </c>
      <c r="Z10" s="54" t="s">
        <v>115</v>
      </c>
      <c r="AA10" s="52" t="s">
        <v>85</v>
      </c>
      <c r="AB10" s="74" t="s">
        <v>102</v>
      </c>
      <c r="AC10" s="75" t="s">
        <v>82</v>
      </c>
      <c r="AD10" s="53" t="s">
        <v>79</v>
      </c>
      <c r="AE10" s="52" t="s">
        <v>79</v>
      </c>
      <c r="AF10" s="53" t="s">
        <v>85</v>
      </c>
      <c r="AG10" s="52" t="s">
        <v>88</v>
      </c>
      <c r="AH10" s="52" t="s">
        <v>85</v>
      </c>
      <c r="AI10" s="74" t="s">
        <v>102</v>
      </c>
      <c r="AJ10" s="75" t="s">
        <v>82</v>
      </c>
      <c r="AK10" s="53" t="s">
        <v>79</v>
      </c>
      <c r="AL10" s="52" t="s">
        <v>79</v>
      </c>
      <c r="AM10" s="53" t="s">
        <v>85</v>
      </c>
      <c r="AN10" s="52" t="s">
        <v>88</v>
      </c>
      <c r="AO10" s="52" t="s">
        <v>85</v>
      </c>
      <c r="AP10" s="74" t="s">
        <v>102</v>
      </c>
      <c r="AQ10" s="24">
        <f t="shared" ref="AQ10:AQ13" si="9">(COUNTIF(L10:AP10,"M3")+COUNTIF(L10:AP10,"M3 SN")+COUNTIF(L10:AP10,"T2")+COUNTIF(L10:AP10,"T2 SN")+COUNTIF(L10:AP10,"FO")+COUNTIF(L10:AP10,"LC")+COUNTIF(L10:AP10,"CE")+(COUNTIF(L10:AP10,"D"))*2+(COUNTIF(L10:AP10,"D SN"))*2+COUNTIF(L10:AP10,"AB")+COUNTIF(L10:AP10,"L"))*6+(COUNTIF(L10:AP10,"M1")+COUNTIF(L10:AP10,"M2")+COUNTIF(L10:AP10,"M1 SN")+COUNTIF(L10:AP10,"M2 SN"))*5+(COUNTIF(L10:AP10,"T1")+COUNTIF(L10:AP10,"T1 SN"))*7+(COUNTIF(L10:AP10,"T3")+COUNTIF(L10:AP10,"T3 SN"))*4+(COUNTIF(L10:AP10,"MT")+COUNTIF(L10:AP10,"MT SN"))*8</f>
        <v>43</v>
      </c>
      <c r="AR10" s="19">
        <f t="shared" si="1"/>
        <v>0</v>
      </c>
      <c r="AS10" s="19">
        <f t="shared" si="2"/>
        <v>0</v>
      </c>
      <c r="AT10" s="19">
        <f t="shared" si="3"/>
        <v>0</v>
      </c>
      <c r="AU10" s="19">
        <f t="shared" si="4"/>
        <v>0</v>
      </c>
      <c r="AV10" s="19">
        <f t="shared" si="5"/>
        <v>0</v>
      </c>
      <c r="AW10" s="19">
        <f t="shared" si="6"/>
        <v>0</v>
      </c>
      <c r="AX10" s="19">
        <f t="shared" si="7"/>
        <v>0</v>
      </c>
      <c r="AY10" s="19">
        <f t="shared" si="8"/>
        <v>0</v>
      </c>
    </row>
    <row r="11" spans="1:51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4" t="s">
        <v>108</v>
      </c>
      <c r="M11" s="79" t="s">
        <v>79</v>
      </c>
      <c r="N11" s="74" t="s">
        <v>102</v>
      </c>
      <c r="O11" s="75" t="s">
        <v>82</v>
      </c>
      <c r="P11" s="54" t="s">
        <v>108</v>
      </c>
      <c r="Q11" s="54" t="s">
        <v>109</v>
      </c>
      <c r="R11" s="54" t="s">
        <v>105</v>
      </c>
      <c r="S11" s="54" t="s">
        <v>108</v>
      </c>
      <c r="T11" s="79" t="s">
        <v>79</v>
      </c>
      <c r="U11" s="74" t="s">
        <v>102</v>
      </c>
      <c r="V11" s="75" t="s">
        <v>82</v>
      </c>
      <c r="W11" s="54" t="s">
        <v>108</v>
      </c>
      <c r="X11" s="54" t="s">
        <v>109</v>
      </c>
      <c r="Y11" s="54" t="s">
        <v>105</v>
      </c>
      <c r="Z11" s="54" t="s">
        <v>108</v>
      </c>
      <c r="AA11" s="54" t="s">
        <v>41</v>
      </c>
      <c r="AB11" s="73" t="s">
        <v>41</v>
      </c>
      <c r="AC11" s="73" t="s">
        <v>41</v>
      </c>
      <c r="AD11" s="54" t="s">
        <v>41</v>
      </c>
      <c r="AE11" s="54" t="s">
        <v>41</v>
      </c>
      <c r="AF11" s="54" t="s">
        <v>41</v>
      </c>
      <c r="AG11" s="54" t="s">
        <v>41</v>
      </c>
      <c r="AH11" s="54" t="s">
        <v>41</v>
      </c>
      <c r="AI11" s="73" t="s">
        <v>41</v>
      </c>
      <c r="AJ11" s="73" t="s">
        <v>41</v>
      </c>
      <c r="AK11" s="54" t="s">
        <v>41</v>
      </c>
      <c r="AL11" s="54" t="s">
        <v>41</v>
      </c>
      <c r="AM11" s="54" t="s">
        <v>41</v>
      </c>
      <c r="AN11" s="54" t="s">
        <v>41</v>
      </c>
      <c r="AO11" s="54" t="s">
        <v>41</v>
      </c>
      <c r="AP11" s="73" t="s">
        <v>41</v>
      </c>
      <c r="AQ11" s="24">
        <f t="shared" si="9"/>
        <v>0</v>
      </c>
      <c r="AR11" s="19">
        <f t="shared" si="1"/>
        <v>0</v>
      </c>
      <c r="AS11" s="19">
        <f t="shared" si="2"/>
        <v>0</v>
      </c>
      <c r="AT11" s="19">
        <f t="shared" si="3"/>
        <v>16</v>
      </c>
      <c r="AU11" s="19">
        <f t="shared" si="4"/>
        <v>0</v>
      </c>
      <c r="AV11" s="19">
        <f t="shared" si="5"/>
        <v>0</v>
      </c>
      <c r="AW11" s="19">
        <f t="shared" si="6"/>
        <v>0</v>
      </c>
      <c r="AX11" s="19">
        <f t="shared" si="7"/>
        <v>16</v>
      </c>
      <c r="AY11" s="19">
        <f t="shared" si="8"/>
        <v>0</v>
      </c>
    </row>
    <row r="12" spans="1:51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4" t="s">
        <v>113</v>
      </c>
      <c r="M12" s="79" t="s">
        <v>79</v>
      </c>
      <c r="N12" s="75" t="s">
        <v>82</v>
      </c>
      <c r="O12" s="75" t="s">
        <v>82</v>
      </c>
      <c r="P12" s="52" t="s">
        <v>79</v>
      </c>
      <c r="Q12" s="79" t="s">
        <v>79</v>
      </c>
      <c r="R12" s="54" t="s">
        <v>105</v>
      </c>
      <c r="S12" s="54" t="s">
        <v>113</v>
      </c>
      <c r="T12" s="79" t="s">
        <v>79</v>
      </c>
      <c r="U12" s="75" t="s">
        <v>82</v>
      </c>
      <c r="V12" s="75" t="s">
        <v>82</v>
      </c>
      <c r="W12" s="52" t="s">
        <v>79</v>
      </c>
      <c r="X12" s="79" t="s">
        <v>79</v>
      </c>
      <c r="Y12" s="54" t="s">
        <v>105</v>
      </c>
      <c r="Z12" s="54" t="s">
        <v>113</v>
      </c>
      <c r="AA12" s="54"/>
      <c r="AB12" s="73"/>
      <c r="AC12" s="73"/>
      <c r="AD12" s="54"/>
      <c r="AE12" s="54"/>
      <c r="AF12" s="54" t="s">
        <v>21</v>
      </c>
      <c r="AG12" s="54"/>
      <c r="AH12" s="54"/>
      <c r="AI12" s="73"/>
      <c r="AJ12" s="73"/>
      <c r="AK12" s="54"/>
      <c r="AL12" s="54"/>
      <c r="AM12" s="54" t="s">
        <v>21</v>
      </c>
      <c r="AN12" s="54"/>
      <c r="AO12" s="54"/>
      <c r="AP12" s="73"/>
      <c r="AQ12" s="24">
        <f t="shared" si="9"/>
        <v>24</v>
      </c>
      <c r="AR12" s="19">
        <f t="shared" si="1"/>
        <v>0</v>
      </c>
      <c r="AS12" s="19">
        <f t="shared" si="2"/>
        <v>0</v>
      </c>
      <c r="AT12" s="19">
        <f t="shared" si="3"/>
        <v>0</v>
      </c>
      <c r="AU12" s="19">
        <f t="shared" si="4"/>
        <v>0</v>
      </c>
      <c r="AV12" s="19">
        <f t="shared" si="5"/>
        <v>0</v>
      </c>
      <c r="AW12" s="19">
        <f t="shared" si="6"/>
        <v>0</v>
      </c>
      <c r="AX12" s="19">
        <f t="shared" si="7"/>
        <v>0</v>
      </c>
      <c r="AY12" s="19">
        <f t="shared" si="8"/>
        <v>0</v>
      </c>
    </row>
    <row r="13" spans="1:51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4" t="s">
        <v>117</v>
      </c>
      <c r="M13" s="54" t="s">
        <v>118</v>
      </c>
      <c r="N13" s="82"/>
      <c r="O13" s="82"/>
      <c r="P13" s="53"/>
      <c r="Q13" s="52"/>
      <c r="R13" s="54" t="s">
        <v>21</v>
      </c>
      <c r="S13" s="54" t="s">
        <v>117</v>
      </c>
      <c r="T13" s="54" t="s">
        <v>118</v>
      </c>
      <c r="U13" s="82"/>
      <c r="V13" s="75"/>
      <c r="W13" s="53"/>
      <c r="X13" s="52"/>
      <c r="Y13" s="54" t="s">
        <v>21</v>
      </c>
      <c r="Z13" s="54" t="s">
        <v>117</v>
      </c>
      <c r="AA13" s="52" t="s">
        <v>106</v>
      </c>
      <c r="AB13" s="75" t="s">
        <v>82</v>
      </c>
      <c r="AC13" s="75" t="s">
        <v>82</v>
      </c>
      <c r="AD13" s="53" t="s">
        <v>79</v>
      </c>
      <c r="AE13" s="52" t="s">
        <v>79</v>
      </c>
      <c r="AF13" s="53" t="s">
        <v>105</v>
      </c>
      <c r="AG13" s="54" t="s">
        <v>104</v>
      </c>
      <c r="AH13" s="52" t="s">
        <v>106</v>
      </c>
      <c r="AI13" s="75" t="s">
        <v>82</v>
      </c>
      <c r="AJ13" s="75" t="s">
        <v>82</v>
      </c>
      <c r="AK13" s="53" t="s">
        <v>79</v>
      </c>
      <c r="AL13" s="52" t="s">
        <v>79</v>
      </c>
      <c r="AM13" s="53" t="s">
        <v>105</v>
      </c>
      <c r="AN13" s="54" t="s">
        <v>104</v>
      </c>
      <c r="AO13" s="52" t="s">
        <v>106</v>
      </c>
      <c r="AP13" s="75" t="s">
        <v>82</v>
      </c>
      <c r="AQ13" s="24">
        <f t="shared" si="9"/>
        <v>24</v>
      </c>
      <c r="AR13" s="19">
        <f t="shared" si="1"/>
        <v>0</v>
      </c>
      <c r="AS13" s="19">
        <f t="shared" si="2"/>
        <v>0</v>
      </c>
      <c r="AT13" s="19">
        <f t="shared" si="3"/>
        <v>0</v>
      </c>
      <c r="AU13" s="19">
        <f t="shared" si="4"/>
        <v>0</v>
      </c>
      <c r="AV13" s="19">
        <f t="shared" si="5"/>
        <v>0</v>
      </c>
      <c r="AW13" s="19">
        <f t="shared" si="6"/>
        <v>0</v>
      </c>
      <c r="AX13" s="19">
        <f t="shared" si="7"/>
        <v>0</v>
      </c>
      <c r="AY13" s="19">
        <f t="shared" si="8"/>
        <v>0</v>
      </c>
    </row>
    <row r="14" spans="1:51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 t="s">
        <v>21</v>
      </c>
      <c r="N14" s="73"/>
      <c r="O14" s="73"/>
      <c r="P14" s="54" t="s">
        <v>72</v>
      </c>
      <c r="Q14" s="54"/>
      <c r="R14" s="54" t="s">
        <v>76</v>
      </c>
      <c r="S14" s="54" t="s">
        <v>21</v>
      </c>
      <c r="T14" s="54"/>
      <c r="U14" s="73"/>
      <c r="V14" s="73"/>
      <c r="W14" s="54" t="s">
        <v>72</v>
      </c>
      <c r="X14" s="54"/>
      <c r="Y14" s="54" t="s">
        <v>76</v>
      </c>
      <c r="Z14" s="54" t="s">
        <v>21</v>
      </c>
      <c r="AA14" s="54"/>
      <c r="AB14" s="73"/>
      <c r="AC14" s="73"/>
      <c r="AD14" s="54" t="s">
        <v>72</v>
      </c>
      <c r="AE14" s="54"/>
      <c r="AF14" s="54" t="s">
        <v>76</v>
      </c>
      <c r="AG14" s="54" t="s">
        <v>21</v>
      </c>
      <c r="AI14" s="73"/>
      <c r="AJ14" s="73"/>
      <c r="AK14" s="54" t="s">
        <v>72</v>
      </c>
      <c r="AL14" s="54"/>
      <c r="AM14" s="54" t="s">
        <v>76</v>
      </c>
      <c r="AN14" s="54" t="s">
        <v>21</v>
      </c>
      <c r="AP14" s="73"/>
      <c r="AQ14" s="24">
        <f>(COUNTIF(L14:AP14,"M3")+COUNTIF(L14:AP14,"M3 SN")+COUNTIF(L14:AP14,"T2")+COUNTIF(L14:AP14,"T2 SN")+COUNTIF(L14:AP14,"FO")+COUNTIF(L14:AP14,"LC")+COUNTIF(L14:AP14,"CE")+(COUNTIF(L14:AP14,"D"))*2+(COUNTIF(L14:AP14,"D SN"))*2+COUNTIF(L14:AP14,"AB")+COUNTIF(L14:AP14,"L"))*6+(COUNTIF(L14:AP14,"M1")+COUNTIF(L14:AP14,"M2")+COUNTIF(L14:AP14,"M1 SN")+COUNTIF(L14:AP14,"M2 SN"))*5+(COUNTIF(L14:AP14,"T1")+COUNTIF(L14:AP14,"T1 SN"))*7+(COUNTIF(L14:AP14,"T3")+COUNTIF(L14:AP14,"T3 SN"))*4+(COUNTIF(L14:AP14,"MT")+COUNTIF(L14:AP14,"MT SN"))*8</f>
        <v>108</v>
      </c>
      <c r="AR14" s="19">
        <f t="shared" si="1"/>
        <v>0</v>
      </c>
      <c r="AS14" s="19">
        <f t="shared" si="2"/>
        <v>0</v>
      </c>
      <c r="AT14" s="19">
        <f t="shared" si="3"/>
        <v>0</v>
      </c>
      <c r="AU14" s="19">
        <f t="shared" si="4"/>
        <v>0</v>
      </c>
      <c r="AV14" s="19">
        <f t="shared" si="5"/>
        <v>0</v>
      </c>
      <c r="AW14" s="19">
        <f t="shared" si="6"/>
        <v>0</v>
      </c>
      <c r="AX14" s="19">
        <f t="shared" si="7"/>
        <v>0</v>
      </c>
      <c r="AY14" s="19">
        <f t="shared" si="8"/>
        <v>0</v>
      </c>
    </row>
    <row r="15" spans="1:51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>COUNTIF(L$8:L$14,"M1") + COUNTIF(L$8:L$14, "MT")+ COUNTIF(L$8:L$14, "D")+ COUNTIF(L$8:L$14, "M2")+ COUNTIF(L$8:L$14, "M3")+ COUNTIF(L$8:L$14, "D SN")+ COUNTIF(L$8:L$14, "M1 SN")+ COUNTIF(L$8:L$14, "MT SN")+COUNTIF(L$8:L$14, "M2 SN")+ COUNTIF(L$8:L$14, "M3 SN")</f>
        <v>1</v>
      </c>
      <c r="M15" s="29">
        <f t="shared" ref="M15:AP15" si="10">COUNTIF(M$8:M$14,"M1") + COUNTIF(M$8:M$14, "MT")+ COUNTIF(M$8:M$14, "D")+ COUNTIF(M$8:M$14, "M2")+ COUNTIF(M$8:M$14, "M3")+ COUNTIF(M$8:M$14, "D SN")+ COUNTIF(M$8:M$14, "M1 SN")+ COUNTIF(M$8:M$14, "MT SN")+COUNTIF(M$8:M$14, "M2 SN")+ COUNTIF(M$8:M$14, "M3 SN")</f>
        <v>0</v>
      </c>
      <c r="N15" s="29">
        <f t="shared" si="10"/>
        <v>0</v>
      </c>
      <c r="O15" s="29">
        <f t="shared" si="10"/>
        <v>0</v>
      </c>
      <c r="P15" s="29">
        <f t="shared" si="10"/>
        <v>1</v>
      </c>
      <c r="Q15" s="29">
        <f t="shared" si="10"/>
        <v>0</v>
      </c>
      <c r="R15" s="29">
        <f t="shared" si="10"/>
        <v>3</v>
      </c>
      <c r="S15" s="29">
        <f t="shared" si="10"/>
        <v>1</v>
      </c>
      <c r="T15" s="29">
        <f t="shared" si="10"/>
        <v>0</v>
      </c>
      <c r="U15" s="29">
        <f t="shared" si="10"/>
        <v>0</v>
      </c>
      <c r="V15" s="29">
        <f t="shared" si="10"/>
        <v>0</v>
      </c>
      <c r="W15" s="29">
        <f t="shared" si="10"/>
        <v>2</v>
      </c>
      <c r="X15" s="29">
        <f t="shared" si="10"/>
        <v>0</v>
      </c>
      <c r="Y15" s="29">
        <f t="shared" si="10"/>
        <v>4</v>
      </c>
      <c r="Z15" s="29">
        <f t="shared" si="10"/>
        <v>2</v>
      </c>
      <c r="AA15" s="29">
        <f t="shared" si="10"/>
        <v>2</v>
      </c>
      <c r="AB15" s="29">
        <f t="shared" si="10"/>
        <v>0</v>
      </c>
      <c r="AC15" s="29">
        <f t="shared" si="10"/>
        <v>0</v>
      </c>
      <c r="AD15" s="29">
        <f t="shared" si="10"/>
        <v>2</v>
      </c>
      <c r="AE15" s="29">
        <f t="shared" si="10"/>
        <v>0</v>
      </c>
      <c r="AF15" s="29">
        <f t="shared" si="10"/>
        <v>4</v>
      </c>
      <c r="AG15" s="29">
        <f t="shared" si="10"/>
        <v>2</v>
      </c>
      <c r="AH15" s="29">
        <f t="shared" si="10"/>
        <v>2</v>
      </c>
      <c r="AI15" s="29">
        <f t="shared" si="10"/>
        <v>0</v>
      </c>
      <c r="AJ15" s="29">
        <f t="shared" si="10"/>
        <v>0</v>
      </c>
      <c r="AK15" s="29">
        <f t="shared" si="10"/>
        <v>2</v>
      </c>
      <c r="AL15" s="29">
        <f t="shared" si="10"/>
        <v>0</v>
      </c>
      <c r="AM15" s="29">
        <f t="shared" si="10"/>
        <v>4</v>
      </c>
      <c r="AN15" s="29">
        <f t="shared" si="10"/>
        <v>2</v>
      </c>
      <c r="AO15" s="29">
        <f t="shared" si="10"/>
        <v>2</v>
      </c>
      <c r="AP15" s="29">
        <f t="shared" si="10"/>
        <v>0</v>
      </c>
      <c r="AQ15" s="24">
        <f t="shared" ref="AQ15:AQ17" si="11">(COUNTIF(L15:AP15,"M")+COUNTIF(L15:AP15,"T")+COUNTIF(L15:AP15,"ID")+COUNTIF(L15:AP15,"IN")+(COUNTIF(L15:AP15,"N")*2)+COUNTIF(L15:AP15,"FO")+COUNTIF(L15:AP15,"LC")+ COUNTIF(L15:AP15,"CE")+(COUNTIF(L15:AP15,"D")*2)+COUNTIF(L15:AP15,"AB")+COUNTIF(L15:AP15,"L"))*6</f>
        <v>0</v>
      </c>
      <c r="AR15" s="19">
        <f t="shared" si="1"/>
        <v>0</v>
      </c>
      <c r="AS15" s="19">
        <f t="shared" si="2"/>
        <v>0</v>
      </c>
      <c r="AT15" s="19">
        <f t="shared" si="3"/>
        <v>0</v>
      </c>
      <c r="AU15" s="19">
        <f t="shared" si="4"/>
        <v>0</v>
      </c>
      <c r="AV15" s="19">
        <f t="shared" si="5"/>
        <v>0</v>
      </c>
      <c r="AW15" s="19">
        <f t="shared" si="6"/>
        <v>0</v>
      </c>
      <c r="AX15" s="19">
        <f t="shared" si="7"/>
        <v>0</v>
      </c>
      <c r="AY15" s="19">
        <f t="shared" si="8"/>
        <v>0</v>
      </c>
    </row>
    <row r="16" spans="1:51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>COUNTIF(L$8:L$14,"T1") + COUNTIF(L$8:L$14, "MT")+ COUNTIF(L$8:L$14, "D")+ COUNTIF(L$8:L$14, "T2")+ COUNTIF(L$8:L$14, "T1 SN")+ COUNTIF(L$8:L$14, "MT SN")+ COUNTIF(L$8:L$14, "D SN")+ COUNTIF(L$8:L$14, "T2 SN")+ COUNTIF(L$8:L$14, "T3 SN")+ COUNTIF(L$8:L$14, "T3")</f>
        <v>1</v>
      </c>
      <c r="M16" s="29">
        <f t="shared" ref="M16:AP16" si="12">COUNTIF(M$8:M$14,"T1") + COUNTIF(M$8:M$14, "MT")+ COUNTIF(M$8:M$14, "D")+ COUNTIF(M$8:M$14, "T2")+ COUNTIF(M$8:M$14, "T1 SN")+ COUNTIF(M$8:M$14, "MT SN")+ COUNTIF(M$8:M$14, "D SN")+ COUNTIF(M$8:M$14, "T2 SN")+ COUNTIF(M$8:M$14, "T3 SN")+ COUNTIF(M$8:M$14, "T3")</f>
        <v>0</v>
      </c>
      <c r="N16" s="29">
        <f t="shared" si="12"/>
        <v>0</v>
      </c>
      <c r="O16" s="29">
        <f t="shared" si="12"/>
        <v>0</v>
      </c>
      <c r="P16" s="29">
        <f t="shared" si="12"/>
        <v>1</v>
      </c>
      <c r="Q16" s="29">
        <f t="shared" si="12"/>
        <v>0</v>
      </c>
      <c r="R16" s="29">
        <f t="shared" si="12"/>
        <v>1</v>
      </c>
      <c r="S16" s="29">
        <f t="shared" si="12"/>
        <v>1</v>
      </c>
      <c r="T16" s="29">
        <f t="shared" si="12"/>
        <v>0</v>
      </c>
      <c r="U16" s="29">
        <f t="shared" si="12"/>
        <v>0</v>
      </c>
      <c r="V16" s="29">
        <f t="shared" si="12"/>
        <v>0</v>
      </c>
      <c r="W16" s="29">
        <f t="shared" si="12"/>
        <v>1</v>
      </c>
      <c r="X16" s="29">
        <f t="shared" si="12"/>
        <v>0</v>
      </c>
      <c r="Y16" s="29">
        <f t="shared" si="12"/>
        <v>1</v>
      </c>
      <c r="Z16" s="29">
        <f t="shared" si="12"/>
        <v>1</v>
      </c>
      <c r="AA16" s="29">
        <f t="shared" si="12"/>
        <v>1</v>
      </c>
      <c r="AB16" s="29">
        <f t="shared" si="12"/>
        <v>0</v>
      </c>
      <c r="AC16" s="29">
        <f t="shared" si="12"/>
        <v>0</v>
      </c>
      <c r="AD16" s="29">
        <f t="shared" si="12"/>
        <v>1</v>
      </c>
      <c r="AE16" s="29">
        <f t="shared" si="12"/>
        <v>0</v>
      </c>
      <c r="AF16" s="29">
        <f t="shared" si="12"/>
        <v>1</v>
      </c>
      <c r="AG16" s="29">
        <f t="shared" si="12"/>
        <v>2</v>
      </c>
      <c r="AH16" s="29">
        <f t="shared" si="12"/>
        <v>1</v>
      </c>
      <c r="AI16" s="29">
        <f t="shared" si="12"/>
        <v>0</v>
      </c>
      <c r="AJ16" s="29">
        <f t="shared" si="12"/>
        <v>0</v>
      </c>
      <c r="AK16" s="29">
        <f t="shared" si="12"/>
        <v>1</v>
      </c>
      <c r="AL16" s="29">
        <f t="shared" si="12"/>
        <v>0</v>
      </c>
      <c r="AM16" s="29">
        <f t="shared" si="12"/>
        <v>1</v>
      </c>
      <c r="AN16" s="29">
        <f t="shared" si="12"/>
        <v>2</v>
      </c>
      <c r="AO16" s="29">
        <f t="shared" si="12"/>
        <v>1</v>
      </c>
      <c r="AP16" s="29">
        <f t="shared" si="12"/>
        <v>0</v>
      </c>
      <c r="AQ16" s="24">
        <f t="shared" si="11"/>
        <v>0</v>
      </c>
      <c r="AR16" s="19">
        <f t="shared" si="1"/>
        <v>0</v>
      </c>
      <c r="AS16" s="19">
        <f t="shared" si="2"/>
        <v>0</v>
      </c>
      <c r="AT16" s="19">
        <f t="shared" si="3"/>
        <v>0</v>
      </c>
      <c r="AU16" s="19">
        <f t="shared" si="4"/>
        <v>0</v>
      </c>
      <c r="AV16" s="19">
        <f t="shared" si="5"/>
        <v>0</v>
      </c>
      <c r="AW16" s="19">
        <f t="shared" si="6"/>
        <v>0</v>
      </c>
      <c r="AX16" s="19">
        <f t="shared" si="7"/>
        <v>0</v>
      </c>
      <c r="AY16" s="19">
        <f t="shared" si="8"/>
        <v>0</v>
      </c>
    </row>
    <row r="17" spans="1:991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>COUNTIF(L$8:L$14,"D SN")+ COUNTIF(L$8:L$14, "M1 SN")+ COUNTIF(L$8:L$14, "SN")+COUNTIF(L$8:L$14, "T1 SN") + COUNTIF(L$8:L$14, "MT SN")+ COUNTIF(L$8:L$14, "M2 SN")+ COUNTIF(L$8:L$14, "SDN")+COUNTIF(L$8:L$14, "T3 SN")</f>
        <v>0</v>
      </c>
      <c r="M17" s="29">
        <f t="shared" ref="M17:AP17" si="13">COUNTIF(M$8:M$14,"D SN")+ COUNTIF(M$8:M$14, "M1 SN")+ COUNTIF(M$8:M$14, "SN")+COUNTIF(M$8:M$14, "T1 SN") + COUNTIF(M$8:M$14, "MT SN")+ COUNTIF(M$8:M$14, "M2 SN")+ COUNTIF(M$8:M$14, "SDN")+COUNTIF(M$8:M$14, "T3 SN")</f>
        <v>2</v>
      </c>
      <c r="N17" s="29">
        <f t="shared" si="13"/>
        <v>1</v>
      </c>
      <c r="O17" s="29">
        <f t="shared" si="13"/>
        <v>2</v>
      </c>
      <c r="P17" s="29">
        <f t="shared" si="13"/>
        <v>1</v>
      </c>
      <c r="Q17" s="29">
        <f t="shared" si="13"/>
        <v>1</v>
      </c>
      <c r="R17" s="29">
        <f t="shared" si="13"/>
        <v>0</v>
      </c>
      <c r="S17" s="29">
        <f t="shared" si="13"/>
        <v>0</v>
      </c>
      <c r="T17" s="29">
        <f t="shared" si="13"/>
        <v>2</v>
      </c>
      <c r="U17" s="29">
        <f t="shared" si="13"/>
        <v>1</v>
      </c>
      <c r="V17" s="29">
        <f t="shared" si="13"/>
        <v>2</v>
      </c>
      <c r="W17" s="29">
        <f t="shared" si="13"/>
        <v>1</v>
      </c>
      <c r="X17" s="29">
        <f t="shared" si="13"/>
        <v>1</v>
      </c>
      <c r="Y17" s="29">
        <f t="shared" si="13"/>
        <v>0</v>
      </c>
      <c r="Z17" s="29">
        <f t="shared" si="13"/>
        <v>0</v>
      </c>
      <c r="AA17" s="29">
        <f t="shared" si="13"/>
        <v>1</v>
      </c>
      <c r="AB17" s="29">
        <f t="shared" si="13"/>
        <v>1</v>
      </c>
      <c r="AC17" s="29">
        <f t="shared" si="13"/>
        <v>2</v>
      </c>
      <c r="AD17" s="29">
        <f t="shared" si="13"/>
        <v>2</v>
      </c>
      <c r="AE17" s="29">
        <f t="shared" si="13"/>
        <v>2</v>
      </c>
      <c r="AF17" s="29">
        <f t="shared" si="13"/>
        <v>1</v>
      </c>
      <c r="AG17" s="29">
        <f t="shared" si="13"/>
        <v>1</v>
      </c>
      <c r="AH17" s="29">
        <f t="shared" si="13"/>
        <v>1</v>
      </c>
      <c r="AI17" s="29">
        <f t="shared" si="13"/>
        <v>1</v>
      </c>
      <c r="AJ17" s="29">
        <f t="shared" si="13"/>
        <v>2</v>
      </c>
      <c r="AK17" s="29">
        <f t="shared" si="13"/>
        <v>2</v>
      </c>
      <c r="AL17" s="29">
        <f t="shared" si="13"/>
        <v>2</v>
      </c>
      <c r="AM17" s="29">
        <f t="shared" si="13"/>
        <v>1</v>
      </c>
      <c r="AN17" s="29">
        <f t="shared" si="13"/>
        <v>1</v>
      </c>
      <c r="AO17" s="29">
        <f t="shared" si="13"/>
        <v>1</v>
      </c>
      <c r="AP17" s="29">
        <f t="shared" si="13"/>
        <v>1</v>
      </c>
      <c r="AQ17" s="24">
        <f t="shared" si="11"/>
        <v>0</v>
      </c>
      <c r="AR17" s="19">
        <f t="shared" si="1"/>
        <v>0</v>
      </c>
      <c r="AS17" s="19">
        <f t="shared" si="2"/>
        <v>0</v>
      </c>
      <c r="AT17" s="19">
        <f t="shared" si="3"/>
        <v>0</v>
      </c>
      <c r="AU17" s="19">
        <f t="shared" si="4"/>
        <v>0</v>
      </c>
      <c r="AV17" s="19">
        <f t="shared" si="5"/>
        <v>0</v>
      </c>
      <c r="AW17" s="19">
        <f t="shared" si="6"/>
        <v>0</v>
      </c>
      <c r="AX17" s="19">
        <f t="shared" si="7"/>
        <v>0</v>
      </c>
      <c r="AY17" s="19">
        <f t="shared" si="8"/>
        <v>0</v>
      </c>
    </row>
    <row r="18" spans="1:991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3"/>
      <c r="AS18" s="13"/>
      <c r="AT18" s="13"/>
      <c r="AU18" s="13"/>
      <c r="AV18" s="13"/>
      <c r="AW18" s="13"/>
      <c r="AX18" s="14"/>
      <c r="AY18" s="15"/>
    </row>
    <row r="19" spans="1:991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991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3"/>
      <c r="F20" s="63"/>
      <c r="G20" s="63"/>
      <c r="H20" s="63"/>
      <c r="I20" s="63"/>
      <c r="J20" s="63"/>
      <c r="K20" s="63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35"/>
      <c r="AP20" s="40" t="s">
        <v>79</v>
      </c>
      <c r="AQ20" s="36"/>
      <c r="AR20" s="37"/>
      <c r="AS20" s="37"/>
      <c r="AT20" s="37"/>
      <c r="AU20" s="37"/>
      <c r="AV20" s="37"/>
      <c r="AW20" s="37"/>
      <c r="AX20" s="37"/>
      <c r="AY20" s="38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</row>
    <row r="21" spans="1:991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35"/>
      <c r="AP21" s="40" t="s">
        <v>82</v>
      </c>
      <c r="AQ21" s="43"/>
      <c r="AR21" s="41"/>
      <c r="AS21" s="41"/>
      <c r="AT21" s="41"/>
      <c r="AU21" s="41"/>
      <c r="AV21" s="41"/>
      <c r="AW21" s="41"/>
      <c r="AX21" s="41"/>
      <c r="AY21" s="48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</row>
    <row r="22" spans="1:991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1"/>
      <c r="AQ22" s="43"/>
      <c r="AR22" s="41"/>
      <c r="AS22" s="41"/>
      <c r="AT22" s="41"/>
      <c r="AU22" s="41"/>
      <c r="AV22" s="41"/>
      <c r="AW22" s="41"/>
      <c r="AX22" s="41"/>
      <c r="AY22" s="48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</row>
    <row r="23" spans="1:991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58" t="s">
        <v>70</v>
      </c>
      <c r="T23" s="59"/>
      <c r="U23" s="59"/>
      <c r="V23" s="59"/>
      <c r="W23" s="59"/>
      <c r="X23" s="59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1"/>
      <c r="AQ23" s="43"/>
      <c r="AR23" s="41"/>
      <c r="AS23" s="41"/>
      <c r="AT23" s="41"/>
      <c r="AU23" s="41"/>
      <c r="AV23" s="41"/>
      <c r="AW23" s="41"/>
      <c r="AX23" s="41"/>
      <c r="AY23" s="48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</row>
  </sheetData>
  <mergeCells count="36">
    <mergeCell ref="E22:Q22"/>
    <mergeCell ref="E23:Q23"/>
    <mergeCell ref="AA23:AG23"/>
    <mergeCell ref="A15:E15"/>
    <mergeCell ref="A16:E16"/>
    <mergeCell ref="A17:E17"/>
    <mergeCell ref="AQ19:AY19"/>
    <mergeCell ref="L20:Q20"/>
    <mergeCell ref="E21:Q21"/>
    <mergeCell ref="AW5:AW6"/>
    <mergeCell ref="AX5:AX6"/>
    <mergeCell ref="AY5:AY6"/>
    <mergeCell ref="E6:E7"/>
    <mergeCell ref="F6:F7"/>
    <mergeCell ref="G6:G7"/>
    <mergeCell ref="H6:I6"/>
    <mergeCell ref="J6:J7"/>
    <mergeCell ref="K6:K7"/>
    <mergeCell ref="AQ5:AQ6"/>
    <mergeCell ref="AR5:AR6"/>
    <mergeCell ref="AS5:AS6"/>
    <mergeCell ref="AT5:AT6"/>
    <mergeCell ref="AU5:AU6"/>
    <mergeCell ref="AV5:AV6"/>
    <mergeCell ref="A5:A7"/>
    <mergeCell ref="B5:B7"/>
    <mergeCell ref="C5:C7"/>
    <mergeCell ref="D5:D7"/>
    <mergeCell ref="E5:K5"/>
    <mergeCell ref="L5:AP5"/>
    <mergeCell ref="A1:AP1"/>
    <mergeCell ref="A2:AP2"/>
    <mergeCell ref="A3:AP3"/>
    <mergeCell ref="B4:T4"/>
    <mergeCell ref="W4:AH4"/>
    <mergeCell ref="AK4:AP4"/>
  </mergeCells>
  <conditionalFormatting sqref="L7:AP7">
    <cfRule type="expression" dxfId="1" priority="1" stopIfTrue="1">
      <formula>NOT(ISERROR(SEARCH("DOM",L7)))</formula>
    </cfRule>
  </conditionalFormatting>
  <conditionalFormatting sqref="L7:AP7">
    <cfRule type="expression" dxfId="0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89248-8C6C-49E6-9165-B4902D3D4BC0}">
  <dimension ref="A1:AKZ23"/>
  <sheetViews>
    <sheetView workbookViewId="0">
      <selection activeCell="AP21" sqref="AP21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8554687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4" width="5" style="1" customWidth="1"/>
    <col min="35" max="35" width="4.5703125" style="1" customWidth="1"/>
    <col min="36" max="36" width="4.42578125" style="1" customWidth="1"/>
    <col min="37" max="37" width="4.5703125" style="1" customWidth="1"/>
    <col min="38" max="38" width="4.85546875" style="1" customWidth="1"/>
    <col min="39" max="39" width="4.5703125" style="1" customWidth="1"/>
    <col min="40" max="40" width="8" style="1" customWidth="1"/>
    <col min="41" max="42" width="8.140625" style="1" customWidth="1"/>
    <col min="43" max="43" width="7.5703125" style="1" customWidth="1"/>
    <col min="44" max="46" width="6.140625" style="1" customWidth="1"/>
    <col min="47" max="47" width="12.42578125" style="1" customWidth="1"/>
    <col min="48" max="48" width="6.28515625" style="1" customWidth="1"/>
    <col min="49" max="987" width="9.7109375" style="1" customWidth="1"/>
    <col min="988" max="988" width="10.28515625" style="1" customWidth="1"/>
    <col min="989" max="989" width="10.28515625" customWidth="1"/>
  </cols>
  <sheetData>
    <row r="1" spans="1:48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2"/>
      <c r="AO1" s="2"/>
      <c r="AP1" s="2"/>
      <c r="AQ1" s="2"/>
      <c r="AR1" s="2"/>
      <c r="AS1" s="2"/>
      <c r="AT1" s="2"/>
      <c r="AU1" s="2"/>
      <c r="AV1" s="3"/>
    </row>
    <row r="2" spans="1:48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V2" s="4"/>
    </row>
    <row r="3" spans="1:48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V3" s="4"/>
    </row>
    <row r="4" spans="1:48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94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5"/>
      <c r="AO4" s="6"/>
      <c r="AP4" s="6"/>
      <c r="AQ4" s="6"/>
      <c r="AR4" s="6"/>
      <c r="AS4" s="6"/>
      <c r="AT4" s="6"/>
      <c r="AU4" s="6"/>
      <c r="AV4" s="7"/>
    </row>
    <row r="5" spans="1:48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8" t="s">
        <v>5</v>
      </c>
      <c r="AO5" s="97" t="s">
        <v>6</v>
      </c>
      <c r="AP5" s="97" t="s">
        <v>7</v>
      </c>
      <c r="AQ5" s="97" t="s">
        <v>8</v>
      </c>
      <c r="AR5" s="97" t="s">
        <v>9</v>
      </c>
      <c r="AS5" s="97" t="s">
        <v>10</v>
      </c>
      <c r="AT5" s="106" t="s">
        <v>11</v>
      </c>
      <c r="AU5" s="106" t="s">
        <v>12</v>
      </c>
      <c r="AV5" s="97" t="s">
        <v>13</v>
      </c>
    </row>
    <row r="6" spans="1:48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108"/>
      <c r="AO6" s="97"/>
      <c r="AP6" s="97"/>
      <c r="AQ6" s="97"/>
      <c r="AR6" s="97"/>
      <c r="AS6" s="97"/>
      <c r="AT6" s="106"/>
      <c r="AU6" s="106"/>
      <c r="AV6" s="97"/>
    </row>
    <row r="7" spans="1:48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31</v>
      </c>
      <c r="M7" s="27" t="s">
        <v>25</v>
      </c>
      <c r="N7" s="27" t="s">
        <v>26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25</v>
      </c>
      <c r="U7" s="27" t="s">
        <v>26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25</v>
      </c>
      <c r="AB7" s="27" t="s">
        <v>26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25</v>
      </c>
      <c r="AI7" s="27" t="s">
        <v>26</v>
      </c>
      <c r="AJ7" s="27" t="s">
        <v>27</v>
      </c>
      <c r="AK7" s="27" t="s">
        <v>28</v>
      </c>
      <c r="AL7" s="27" t="s">
        <v>29</v>
      </c>
      <c r="AM7" s="27" t="s">
        <v>30</v>
      </c>
      <c r="AN7" s="23" t="s">
        <v>32</v>
      </c>
      <c r="AO7" s="8" t="s">
        <v>33</v>
      </c>
      <c r="AP7" s="8" t="s">
        <v>33</v>
      </c>
      <c r="AQ7" s="8" t="s">
        <v>33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</row>
    <row r="8" spans="1:48" x14ac:dyDescent="0.25">
      <c r="A8" s="22" t="s">
        <v>56</v>
      </c>
      <c r="B8" s="20">
        <v>1160179</v>
      </c>
      <c r="C8" s="20" t="s">
        <v>107</v>
      </c>
      <c r="D8" s="20" t="s">
        <v>35</v>
      </c>
      <c r="E8" s="21"/>
      <c r="F8" s="21"/>
      <c r="G8" s="21"/>
      <c r="H8" s="21"/>
      <c r="I8" s="21"/>
      <c r="J8" s="21"/>
      <c r="K8" s="21"/>
      <c r="L8" s="55"/>
      <c r="M8" s="55" t="s">
        <v>73</v>
      </c>
      <c r="N8" s="54" t="s">
        <v>73</v>
      </c>
      <c r="O8" s="54" t="s">
        <v>21</v>
      </c>
      <c r="P8" s="73"/>
      <c r="Q8" s="73"/>
      <c r="R8" s="52" t="s">
        <v>73</v>
      </c>
      <c r="S8" s="55"/>
      <c r="T8" s="55" t="s">
        <v>73</v>
      </c>
      <c r="U8" s="54" t="s">
        <v>73</v>
      </c>
      <c r="V8" s="54" t="s">
        <v>21</v>
      </c>
      <c r="W8" s="73"/>
      <c r="X8" s="73"/>
      <c r="Y8" s="52" t="s">
        <v>73</v>
      </c>
      <c r="Z8" s="55"/>
      <c r="AA8" s="55" t="s">
        <v>73</v>
      </c>
      <c r="AB8" s="54" t="s">
        <v>73</v>
      </c>
      <c r="AC8" s="54" t="s">
        <v>21</v>
      </c>
      <c r="AD8" s="73"/>
      <c r="AE8" s="73"/>
      <c r="AF8" s="52" t="s">
        <v>73</v>
      </c>
      <c r="AG8" s="55"/>
      <c r="AH8" s="55" t="s">
        <v>73</v>
      </c>
      <c r="AI8" s="54" t="s">
        <v>73</v>
      </c>
      <c r="AJ8" s="54" t="s">
        <v>21</v>
      </c>
      <c r="AK8" s="73"/>
      <c r="AL8" s="73"/>
      <c r="AM8" s="52" t="s">
        <v>73</v>
      </c>
      <c r="AN8" s="24">
        <f t="shared" ref="AN8:AN14" si="0">(COUNTIF(L8:AM8,"M3")+COUNTIF(L8:AM8,"M3 SN")+COUNTIF(L8:AM8,"T2")+COUNTIF(L8:AM8,"T2 SN")+COUNTIF(L8:AM8,"FO")+COUNTIF(L8:AM8,"LC")+COUNTIF(L8:AM8,"CE")+(COUNTIF(L8:AM8,"D"))*2+(COUNTIF(L8:AM8,"D SN"))*2+COUNTIF(L8:AM8,"AB")+COUNTIF(L8:AM8,"L")+COUNTIF(L8:AM8,"FD"))*6+(COUNTIF(L8:AM8,"M1")+COUNTIF(L8:AM8,"M2")+COUNTIF(L8:AM8,"M1 SN")+COUNTIF(L8:AM8,"M2 SN")+COUNTIF(L8:AM8,"FD"))*5+(COUNTIF(L8:AM8,"T1")+COUNTIF(L8:AM8,"T1 SN")+COUNTIF(L8:AM8,"FD"))*7+(COUNTIF(L8:AM8,"T3")+COUNTIF(L8:AM8,"FD")+COUNTIF(L8:AM8,"T3 SN"))*4+(COUNTIF(L8:AM8,"MT")+COUNTIF(L8:AM8,"MT SN")+COUNTIF(L8:AM8,"FD"))*8</f>
        <v>108</v>
      </c>
      <c r="AO8" s="19">
        <f t="shared" ref="AO8:AO17" si="1">IF(A8&lt;&gt;"",COUNTIF(L8:AM8,"LM")+COUNTIF(L8:AM8,"L"),"")+COUNTIF(L8:AM8,"LP")</f>
        <v>0</v>
      </c>
      <c r="AP8" s="19">
        <f t="shared" ref="AP8:AP17" si="2">IF(A8&lt;&gt;"",COUNTIF(L8:AM8,"AB"),"")</f>
        <v>0</v>
      </c>
      <c r="AQ8" s="19">
        <f t="shared" ref="AQ8:AQ17" si="3">IF(A8&lt;&gt;"",COUNTIF(L8:AM8,"FE"),"")</f>
        <v>0</v>
      </c>
      <c r="AR8" s="19">
        <f t="shared" ref="AR8:AR17" si="4">IF(A8&lt;&gt;"",COUNTIF(L8:AM8,"LC"),"")</f>
        <v>0</v>
      </c>
      <c r="AS8" s="19">
        <f t="shared" ref="AS8:AS17" si="5">IF(A8&lt;&gt;"",COUNTIF(L8:AM8,"CE"),"")</f>
        <v>0</v>
      </c>
      <c r="AT8" s="19">
        <f t="shared" ref="AT8:AT17" si="6">IF(A8&lt;&gt;"",COUNTIF(L8:AM8,"AF1")+COUNTIF(L8:AM8,"AF2")+COUNTIF(L8:AM8,"AF3")+COUNTIF(L8:AM8,"AF4")+COUNTIF(L8:AM8,"AF5")+COUNTIF(L8:AM8,"AF6")+COUNTIF(L8:AM8,"AF7")+COUNTIF(L8:AM8,"AF8")+COUNTIF(L8:AM8,"AF9")+COUNTIF(L8:AM8,"AF10")+COUNTIF(L8:AM8,"AF11")+COUNTIF(L8:AM8,"AF12")+COUNTIF(L8:AM8,"AF13")+COUNTIF(L8:AM8,"AF14"),"")</f>
        <v>0</v>
      </c>
      <c r="AU8" s="19">
        <f t="shared" ref="AU8:AU17" si="7">IF(A8&lt;&gt;"",COUNTIF(L8:AM8,"CE")+COUNTIF(L8:AM8,"L")+COUNTIF(L8:AM8,"LM")+COUNTIF(L8:AM8,"LP")+COUNTIF(L8:AM8,"LC")+COUNTIF(L8:AM8,"AB")+COUNTIF(L8:AM8,"AF1")+COUNTIF(L8:AM8,"AF2")+COUNTIF(L8:AM8,"AF3")+COUNTIF(L8:AM8,"AF4")+COUNTIF(L8:AM8,"AF5")+COUNTIF(L8:AM8,"AF6")+COUNTIF(L8:AM8,"AF7")+COUNTIF(L8:AM8,"AF8")+COUNTIF(L8:AM8,"AF9")+COUNTIF(L8:AM8,"AF10")+COUNTIF(L8:AM8,"AF11")+COUNTIF(L8:AM8,"AF12")+COUNTIF(L8:AM8,"AF13")+COUNTIF(L8:AM8,"AF14")+COUNTIF(L8:AM8,"RC")+COUNTIF(L8:AM8,"FO")+COUNTIF(L8:AM8,"FE"),"")</f>
        <v>0</v>
      </c>
      <c r="AV8" s="19">
        <f t="shared" ref="AV8:AV17" si="8">IF(A8&lt;&gt;"",COUNTIF(L8:AM8,"PDD")+COUNTIF(L8:AM8,"PFD")+COUNTIF(L8:AM8,"PDN")+COUNTIF(L8:AM8,"PFN"),"")</f>
        <v>0</v>
      </c>
    </row>
    <row r="9" spans="1:48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4"/>
      <c r="M9" s="55"/>
      <c r="N9" s="55"/>
      <c r="O9" s="55"/>
      <c r="P9" s="73"/>
      <c r="Q9" s="73"/>
      <c r="R9" s="54" t="s">
        <v>65</v>
      </c>
      <c r="S9" s="54"/>
      <c r="T9" s="55"/>
      <c r="U9" s="55"/>
      <c r="V9" s="55"/>
      <c r="W9" s="73"/>
      <c r="X9" s="73"/>
      <c r="Y9" s="54" t="s">
        <v>65</v>
      </c>
      <c r="Z9" s="54"/>
      <c r="AA9" s="54"/>
      <c r="AB9" s="55"/>
      <c r="AC9" s="55"/>
      <c r="AD9" s="73"/>
      <c r="AE9" s="73"/>
      <c r="AF9" s="54" t="s">
        <v>65</v>
      </c>
      <c r="AG9" s="54"/>
      <c r="AH9" s="54"/>
      <c r="AI9" s="55"/>
      <c r="AJ9" s="55"/>
      <c r="AK9" s="73"/>
      <c r="AL9" s="73"/>
      <c r="AM9" s="54" t="s">
        <v>65</v>
      </c>
      <c r="AN9" s="24">
        <f t="shared" si="0"/>
        <v>20</v>
      </c>
      <c r="AO9" s="19">
        <f t="shared" si="1"/>
        <v>0</v>
      </c>
      <c r="AP9" s="19">
        <f t="shared" si="2"/>
        <v>0</v>
      </c>
      <c r="AQ9" s="19">
        <f t="shared" si="3"/>
        <v>0</v>
      </c>
      <c r="AR9" s="19">
        <f t="shared" si="4"/>
        <v>0</v>
      </c>
      <c r="AS9" s="19">
        <f t="shared" si="5"/>
        <v>0</v>
      </c>
      <c r="AT9" s="19">
        <f t="shared" si="6"/>
        <v>0</v>
      </c>
      <c r="AU9" s="19">
        <f t="shared" si="7"/>
        <v>0</v>
      </c>
      <c r="AV9" s="19">
        <f t="shared" si="8"/>
        <v>0</v>
      </c>
    </row>
    <row r="10" spans="1:48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4"/>
      <c r="M10" s="54" t="s">
        <v>73</v>
      </c>
      <c r="N10" s="54" t="s">
        <v>84</v>
      </c>
      <c r="O10" s="54" t="s">
        <v>73</v>
      </c>
      <c r="P10" s="73"/>
      <c r="Q10" s="73"/>
      <c r="R10" s="52"/>
      <c r="S10" s="54"/>
      <c r="T10" s="54" t="s">
        <v>73</v>
      </c>
      <c r="U10" s="54" t="s">
        <v>84</v>
      </c>
      <c r="V10" s="54" t="s">
        <v>73</v>
      </c>
      <c r="W10" s="73"/>
      <c r="X10" s="77"/>
      <c r="Y10" s="53"/>
      <c r="Z10" s="52"/>
      <c r="AA10" s="53" t="s">
        <v>85</v>
      </c>
      <c r="AB10" s="52" t="s">
        <v>88</v>
      </c>
      <c r="AC10" s="52" t="s">
        <v>85</v>
      </c>
      <c r="AD10" s="74" t="s">
        <v>102</v>
      </c>
      <c r="AE10" s="75" t="s">
        <v>82</v>
      </c>
      <c r="AF10" s="53" t="s">
        <v>79</v>
      </c>
      <c r="AG10" s="52" t="s">
        <v>79</v>
      </c>
      <c r="AH10" s="53" t="s">
        <v>85</v>
      </c>
      <c r="AI10" s="52" t="s">
        <v>88</v>
      </c>
      <c r="AJ10" s="52" t="s">
        <v>85</v>
      </c>
      <c r="AK10" s="74" t="s">
        <v>102</v>
      </c>
      <c r="AL10" s="75" t="s">
        <v>82</v>
      </c>
      <c r="AM10" s="53" t="s">
        <v>79</v>
      </c>
      <c r="AN10" s="24">
        <f t="shared" si="0"/>
        <v>56</v>
      </c>
      <c r="AO10" s="19">
        <f t="shared" si="1"/>
        <v>0</v>
      </c>
      <c r="AP10" s="19">
        <f t="shared" si="2"/>
        <v>0</v>
      </c>
      <c r="AQ10" s="19">
        <f t="shared" si="3"/>
        <v>0</v>
      </c>
      <c r="AR10" s="19">
        <f t="shared" si="4"/>
        <v>0</v>
      </c>
      <c r="AS10" s="19">
        <f t="shared" si="5"/>
        <v>0</v>
      </c>
      <c r="AT10" s="19">
        <f t="shared" si="6"/>
        <v>0</v>
      </c>
      <c r="AU10" s="19">
        <f t="shared" si="7"/>
        <v>0</v>
      </c>
      <c r="AV10" s="19">
        <f t="shared" si="8"/>
        <v>0</v>
      </c>
    </row>
    <row r="11" spans="1:48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2" t="s">
        <v>87</v>
      </c>
      <c r="M11" s="54" t="s">
        <v>111</v>
      </c>
      <c r="N11" s="54" t="s">
        <v>86</v>
      </c>
      <c r="O11" s="54" t="s">
        <v>104</v>
      </c>
      <c r="P11" s="75" t="s">
        <v>82</v>
      </c>
      <c r="Q11" s="74" t="s">
        <v>82</v>
      </c>
      <c r="R11" s="52" t="s">
        <v>103</v>
      </c>
      <c r="S11" s="52" t="s">
        <v>87</v>
      </c>
      <c r="T11" s="54" t="s">
        <v>111</v>
      </c>
      <c r="U11" s="54" t="s">
        <v>86</v>
      </c>
      <c r="V11" s="54" t="s">
        <v>104</v>
      </c>
      <c r="W11" s="75" t="s">
        <v>82</v>
      </c>
      <c r="X11" s="75" t="s">
        <v>82</v>
      </c>
      <c r="Y11" s="54" t="s">
        <v>112</v>
      </c>
      <c r="Z11" s="54" t="s">
        <v>109</v>
      </c>
      <c r="AA11" s="54" t="s">
        <v>21</v>
      </c>
      <c r="AB11" s="54" t="s">
        <v>65</v>
      </c>
      <c r="AD11" s="73"/>
      <c r="AE11" s="73"/>
      <c r="AF11" s="54" t="s">
        <v>65</v>
      </c>
      <c r="AG11" s="54" t="s">
        <v>66</v>
      </c>
      <c r="AH11" s="54" t="s">
        <v>21</v>
      </c>
      <c r="AI11" s="54" t="s">
        <v>65</v>
      </c>
      <c r="AK11" s="73"/>
      <c r="AL11" s="73"/>
      <c r="AM11" s="54" t="s">
        <v>65</v>
      </c>
      <c r="AN11" s="24">
        <f t="shared" si="0"/>
        <v>75</v>
      </c>
      <c r="AO11" s="19">
        <f t="shared" si="1"/>
        <v>0</v>
      </c>
      <c r="AP11" s="19">
        <f t="shared" si="2"/>
        <v>0</v>
      </c>
      <c r="AQ11" s="19">
        <f t="shared" si="3"/>
        <v>0</v>
      </c>
      <c r="AR11" s="19">
        <f t="shared" si="4"/>
        <v>0</v>
      </c>
      <c r="AS11" s="19">
        <f t="shared" si="5"/>
        <v>0</v>
      </c>
      <c r="AT11" s="19">
        <f t="shared" si="6"/>
        <v>0</v>
      </c>
      <c r="AU11" s="19">
        <f t="shared" si="7"/>
        <v>0</v>
      </c>
      <c r="AV11" s="19">
        <f t="shared" si="8"/>
        <v>0</v>
      </c>
    </row>
    <row r="12" spans="1:48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2" t="s">
        <v>79</v>
      </c>
      <c r="M12" s="52" t="s">
        <v>105</v>
      </c>
      <c r="N12" s="52" t="s">
        <v>79</v>
      </c>
      <c r="O12" s="52" t="s">
        <v>79</v>
      </c>
      <c r="P12" s="75" t="s">
        <v>82</v>
      </c>
      <c r="Q12" s="74" t="s">
        <v>82</v>
      </c>
      <c r="R12" s="52" t="s">
        <v>79</v>
      </c>
      <c r="S12" s="52" t="s">
        <v>79</v>
      </c>
      <c r="T12" s="52" t="s">
        <v>105</v>
      </c>
      <c r="U12" s="52" t="s">
        <v>79</v>
      </c>
      <c r="V12" s="52" t="s">
        <v>79</v>
      </c>
      <c r="W12" s="75" t="s">
        <v>82</v>
      </c>
      <c r="X12" s="75" t="s">
        <v>82</v>
      </c>
      <c r="Y12" s="52" t="s">
        <v>79</v>
      </c>
      <c r="Z12" s="52" t="s">
        <v>79</v>
      </c>
      <c r="AA12" s="54" t="s">
        <v>21</v>
      </c>
      <c r="AB12" s="54"/>
      <c r="AC12" s="54"/>
      <c r="AD12" s="73"/>
      <c r="AE12" s="73"/>
      <c r="AF12" s="54"/>
      <c r="AG12" s="54"/>
      <c r="AH12" s="54" t="s">
        <v>21</v>
      </c>
      <c r="AI12" s="54"/>
      <c r="AJ12" s="54"/>
      <c r="AK12" s="73"/>
      <c r="AL12" s="73"/>
      <c r="AM12" s="54"/>
      <c r="AN12" s="24">
        <f t="shared" si="0"/>
        <v>24</v>
      </c>
      <c r="AO12" s="19">
        <f t="shared" si="1"/>
        <v>0</v>
      </c>
      <c r="AP12" s="19">
        <f t="shared" si="2"/>
        <v>0</v>
      </c>
      <c r="AQ12" s="19">
        <f t="shared" si="3"/>
        <v>0</v>
      </c>
      <c r="AR12" s="19">
        <f t="shared" si="4"/>
        <v>0</v>
      </c>
      <c r="AS12" s="19">
        <f t="shared" si="5"/>
        <v>0</v>
      </c>
      <c r="AT12" s="19">
        <f t="shared" si="6"/>
        <v>0</v>
      </c>
      <c r="AU12" s="19">
        <f t="shared" si="7"/>
        <v>0</v>
      </c>
      <c r="AV12" s="19">
        <f t="shared" si="8"/>
        <v>0</v>
      </c>
    </row>
    <row r="13" spans="1:48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4"/>
      <c r="M13" s="54" t="s">
        <v>21</v>
      </c>
      <c r="O13" s="54" t="s">
        <v>23</v>
      </c>
      <c r="P13" s="76"/>
      <c r="Q13" s="73"/>
      <c r="R13" s="54"/>
      <c r="S13" s="54"/>
      <c r="T13" s="54" t="s">
        <v>21</v>
      </c>
      <c r="V13" s="54" t="s">
        <v>23</v>
      </c>
      <c r="W13" s="76"/>
      <c r="X13" s="77"/>
      <c r="Y13" s="53"/>
      <c r="Z13" s="52"/>
      <c r="AA13" s="53" t="s">
        <v>105</v>
      </c>
      <c r="AB13" s="54" t="s">
        <v>104</v>
      </c>
      <c r="AC13" s="52" t="s">
        <v>106</v>
      </c>
      <c r="AD13" s="75" t="s">
        <v>82</v>
      </c>
      <c r="AE13" s="75" t="s">
        <v>82</v>
      </c>
      <c r="AF13" s="53" t="s">
        <v>79</v>
      </c>
      <c r="AG13" s="52" t="s">
        <v>79</v>
      </c>
      <c r="AH13" s="53" t="s">
        <v>105</v>
      </c>
      <c r="AI13" s="54" t="s">
        <v>104</v>
      </c>
      <c r="AJ13" s="52" t="s">
        <v>106</v>
      </c>
      <c r="AK13" s="75" t="s">
        <v>82</v>
      </c>
      <c r="AL13" s="75" t="s">
        <v>82</v>
      </c>
      <c r="AM13" s="53" t="s">
        <v>79</v>
      </c>
      <c r="AN13" s="24">
        <f t="shared" si="0"/>
        <v>24</v>
      </c>
      <c r="AO13" s="19">
        <f t="shared" si="1"/>
        <v>0</v>
      </c>
      <c r="AP13" s="19">
        <f t="shared" si="2"/>
        <v>0</v>
      </c>
      <c r="AQ13" s="19">
        <f t="shared" si="3"/>
        <v>0</v>
      </c>
      <c r="AR13" s="19">
        <f t="shared" si="4"/>
        <v>0</v>
      </c>
      <c r="AS13" s="19">
        <f t="shared" si="5"/>
        <v>0</v>
      </c>
      <c r="AT13" s="19">
        <f t="shared" si="6"/>
        <v>0</v>
      </c>
      <c r="AU13" s="19">
        <f t="shared" si="7"/>
        <v>0</v>
      </c>
      <c r="AV13" s="19">
        <f t="shared" si="8"/>
        <v>0</v>
      </c>
    </row>
    <row r="14" spans="1:48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/>
      <c r="M14" s="54" t="s">
        <v>76</v>
      </c>
      <c r="N14" s="54" t="s">
        <v>21</v>
      </c>
      <c r="P14" s="73"/>
      <c r="Q14" s="73"/>
      <c r="R14" s="54" t="s">
        <v>72</v>
      </c>
      <c r="S14" s="54"/>
      <c r="T14" s="54" t="s">
        <v>76</v>
      </c>
      <c r="U14" s="54" t="s">
        <v>21</v>
      </c>
      <c r="W14" s="73"/>
      <c r="X14" s="73"/>
      <c r="Y14" s="54" t="s">
        <v>72</v>
      </c>
      <c r="Z14" s="54"/>
      <c r="AA14" s="54" t="s">
        <v>76</v>
      </c>
      <c r="AB14" s="54" t="s">
        <v>21</v>
      </c>
      <c r="AD14" s="73"/>
      <c r="AE14" s="73"/>
      <c r="AF14" s="54" t="s">
        <v>72</v>
      </c>
      <c r="AG14" s="54"/>
      <c r="AH14" s="54" t="s">
        <v>76</v>
      </c>
      <c r="AI14" s="54" t="s">
        <v>21</v>
      </c>
      <c r="AK14" s="73"/>
      <c r="AL14" s="73"/>
      <c r="AM14" s="54" t="s">
        <v>72</v>
      </c>
      <c r="AN14" s="24">
        <f t="shared" si="0"/>
        <v>96</v>
      </c>
      <c r="AO14" s="19">
        <f t="shared" si="1"/>
        <v>0</v>
      </c>
      <c r="AP14" s="19">
        <f t="shared" si="2"/>
        <v>0</v>
      </c>
      <c r="AQ14" s="19">
        <f t="shared" si="3"/>
        <v>0</v>
      </c>
      <c r="AR14" s="19">
        <f t="shared" si="4"/>
        <v>0</v>
      </c>
      <c r="AS14" s="19">
        <f t="shared" si="5"/>
        <v>0</v>
      </c>
      <c r="AT14" s="19">
        <f t="shared" si="6"/>
        <v>0</v>
      </c>
      <c r="AU14" s="19">
        <f t="shared" si="7"/>
        <v>0</v>
      </c>
      <c r="AV14" s="19">
        <f t="shared" si="8"/>
        <v>0</v>
      </c>
    </row>
    <row r="15" spans="1:48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>COUNTIF(L$8:L$14,"M1") + COUNTIF(L$8:L$14, "MT")+ COUNTIF(L$8:L$14, "D")+ COUNTIF(L$8:L$14, "M2")+ COUNTIF(L$8:L$14, "M3")+ COUNTIF(L$8:L$14, "D SN")+ COUNTIF(L$8:L$14, "M1 SN")+ COUNTIF(L$8:L$14, "MT SN")+COUNTIF(L$8:L$14, "M2 SN")+ COUNTIF(L$8:L$14, "M3 SN")</f>
        <v>0</v>
      </c>
      <c r="M15" s="29">
        <f>COUNTIF(M$8:M$14,"M1") + COUNTIF(M$8:M$14, "MT")+ COUNTIF(M$8:M$14, "D")+ COUNTIF(M$8:M$14, "M2")+ COUNTIF(M$8:M$14, "M3")+ COUNTIF(M$8:M$14, "D SN")+ COUNTIF(M$8:M$14, "M1 SN")+ COUNTIF(M$8:M$14, "MT SN")+COUNTIF(M$8:M$14, "M2 SN")+ COUNTIF(M$8:M$14, "M3 SN")</f>
        <v>4</v>
      </c>
      <c r="N15" s="29">
        <f t="shared" ref="N15:AM15" si="9">COUNTIF(N$8:N$14,"M1") + COUNTIF(N$8:N$14, "MT")+ COUNTIF(N$8:N$14, "D")+ COUNTIF(N$8:N$14, "M2")+ COUNTIF(N$8:N$14, "M3")+ COUNTIF(N$8:N$14, "D SN")+ COUNTIF(N$8:N$14, "M1 SN")+ COUNTIF(N$8:N$14, "MT SN")+COUNTIF(N$8:N$14, "M2 SN")+ COUNTIF(N$8:N$14, "M3 SN")</f>
        <v>3</v>
      </c>
      <c r="O15" s="29">
        <f t="shared" si="9"/>
        <v>2</v>
      </c>
      <c r="P15" s="29">
        <f t="shared" si="9"/>
        <v>0</v>
      </c>
      <c r="Q15" s="29">
        <f t="shared" si="9"/>
        <v>0</v>
      </c>
      <c r="R15" s="29">
        <f>COUNTIF(R$8:R$14,"M1") + COUNTIF(R$8:R$14, "MT")+ COUNTIF(R$8:R$14, "D")+ COUNTIF(R$8:R$14, "M2")+ COUNTIF(R$8:R$14, "M3")+ COUNTIF(R$8:R$14, "D SN")+ COUNTIF(R$8:R$14, "M1 SN")+ COUNTIF(R$8:R$14, "MT SN")+COUNTIF(R$8:R$14, "M2 SN")+ COUNTIF(R$8:R$14, "M3 SN")</f>
        <v>2</v>
      </c>
      <c r="S15" s="29">
        <f t="shared" si="9"/>
        <v>0</v>
      </c>
      <c r="T15" s="29">
        <f t="shared" si="9"/>
        <v>4</v>
      </c>
      <c r="U15" s="29">
        <f t="shared" si="9"/>
        <v>3</v>
      </c>
      <c r="V15" s="29">
        <f t="shared" si="9"/>
        <v>2</v>
      </c>
      <c r="W15" s="29">
        <f t="shared" si="9"/>
        <v>0</v>
      </c>
      <c r="X15" s="29">
        <f t="shared" si="9"/>
        <v>0</v>
      </c>
      <c r="Y15" s="29">
        <f>COUNTIF(Y$8:Y$14,"M1") + COUNTIF(Y$8:Y$14, "MT")+ COUNTIF(Y$8:Y$14, "D")+ COUNTIF(Y$8:Y$14, "M2")+ COUNTIF(Y$8:Y$14, "M3")+ COUNTIF(Y$8:Y$14, "D SN")+ COUNTIF(Y$8:Y$14, "M1 SN")+ COUNTIF(Y$8:Y$14, "MT SN")+COUNTIF(Y$8:Y$14, "M2 SN")+ COUNTIF(Y$8:Y$14, "M3 SN")</f>
        <v>2</v>
      </c>
      <c r="Z15" s="29">
        <f t="shared" si="9"/>
        <v>0</v>
      </c>
      <c r="AA15" s="29">
        <f t="shared" si="9"/>
        <v>5</v>
      </c>
      <c r="AB15" s="29">
        <f t="shared" si="9"/>
        <v>3</v>
      </c>
      <c r="AC15" s="29">
        <f t="shared" si="9"/>
        <v>2</v>
      </c>
      <c r="AD15" s="29">
        <f t="shared" si="9"/>
        <v>0</v>
      </c>
      <c r="AE15" s="29">
        <f t="shared" si="9"/>
        <v>0</v>
      </c>
      <c r="AF15" s="29">
        <f>COUNTIF(AF$8:AF$14,"M1") + COUNTIF(AF$8:AF$14, "MT")+ COUNTIF(AF$8:AF$14, "D")+ COUNTIF(AF$8:AF$14, "M2")+ COUNTIF(AF$8:AF$14, "M3")+ COUNTIF(AF$8:AF$14, "D SN")+ COUNTIF(AF$8:AF$14, "M1 SN")+ COUNTIF(AF$8:AF$14, "MT SN")+COUNTIF(AF$8:AF$14, "M2 SN")+ COUNTIF(AF$8:AF$14, "M3 SN")</f>
        <v>3</v>
      </c>
      <c r="AG15" s="29">
        <f t="shared" si="9"/>
        <v>0</v>
      </c>
      <c r="AH15" s="29">
        <f t="shared" si="9"/>
        <v>5</v>
      </c>
      <c r="AI15" s="29">
        <f t="shared" si="9"/>
        <v>3</v>
      </c>
      <c r="AJ15" s="29">
        <f t="shared" si="9"/>
        <v>2</v>
      </c>
      <c r="AK15" s="29">
        <f t="shared" si="9"/>
        <v>0</v>
      </c>
      <c r="AL15" s="29">
        <f t="shared" si="9"/>
        <v>0</v>
      </c>
      <c r="AM15" s="29">
        <f t="shared" si="9"/>
        <v>3</v>
      </c>
      <c r="AN15" s="24">
        <f>(COUNTIF(L15:AM15,"M")+COUNTIF(L15:AM15,"T")+COUNTIF(L15:AM15,"ID")+COUNTIF(L15:AM15,"IN")+(COUNTIF(L15:AM15,"N")*2)+COUNTIF(L15:AM15,"FO")+COUNTIF(L15:AM15,"LC")+ COUNTIF(L15:AM15,"CE")+(COUNTIF(L15:AM15,"D")*2)+COUNTIF(L15:AM15,"AB")+COUNTIF(L15:AM15,"L"))*6</f>
        <v>0</v>
      </c>
      <c r="AO15" s="19">
        <f t="shared" si="1"/>
        <v>0</v>
      </c>
      <c r="AP15" s="19">
        <f t="shared" si="2"/>
        <v>0</v>
      </c>
      <c r="AQ15" s="19">
        <f t="shared" si="3"/>
        <v>0</v>
      </c>
      <c r="AR15" s="19">
        <f t="shared" si="4"/>
        <v>0</v>
      </c>
      <c r="AS15" s="19">
        <f t="shared" si="5"/>
        <v>0</v>
      </c>
      <c r="AT15" s="19">
        <f t="shared" si="6"/>
        <v>0</v>
      </c>
      <c r="AU15" s="19">
        <f t="shared" si="7"/>
        <v>0</v>
      </c>
      <c r="AV15" s="19">
        <f t="shared" si="8"/>
        <v>0</v>
      </c>
    </row>
    <row r="16" spans="1:48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>COUNTIF(L$8:L$14,"T1") + COUNTIF(L$8:L$14, "MT")+ COUNTIF(L$8:L$14, "D")+ COUNTIF(L$8:L$14, "T2")+ COUNTIF(L$8:L$14, "T1 SN")+ COUNTIF(L$8:L$14, "MT SN")+ COUNTIF(L$8:L$14, "D SN")+ COUNTIF(L$8:L$14, "T2 SN")+ COUNTIF(L$8:L$14, "T3 SN")+ COUNTIF(L$8:L$14, "T3")</f>
        <v>1</v>
      </c>
      <c r="M16" s="29">
        <f>COUNTIF(M$8:M$14,"T1") + COUNTIF(M$8:M$14, "MT")+ COUNTIF(M$8:M$14, "D")+ COUNTIF(M$8:M$14, "T2")+ COUNTIF(M$8:M$14, "T1 SN")+ COUNTIF(M$8:M$14, "MT SN")+ COUNTIF(M$8:M$14, "D SN")+ COUNTIF(M$8:M$14, "T2 SN")+ COUNTIF(M$8:M$14, "T3 SN")+ COUNTIF(M$8:M$14, "T3")</f>
        <v>1</v>
      </c>
      <c r="N16" s="29">
        <f t="shared" ref="N16:AM16" si="10">COUNTIF(N$8:N$14,"T1") + COUNTIF(N$8:N$14, "MT")+ COUNTIF(N$8:N$14, "D")+ COUNTIF(N$8:N$14, "T2")+ COUNTIF(N$8:N$14, "T1 SN")+ COUNTIF(N$8:N$14, "MT SN")+ COUNTIF(N$8:N$14, "D SN")+ COUNTIF(N$8:N$14, "T2 SN")+ COUNTIF(N$8:N$14, "T3 SN")+ COUNTIF(N$8:N$14, "T3")</f>
        <v>2</v>
      </c>
      <c r="O16" s="29">
        <f t="shared" si="10"/>
        <v>1</v>
      </c>
      <c r="P16" s="29">
        <f t="shared" si="10"/>
        <v>0</v>
      </c>
      <c r="Q16" s="29">
        <f t="shared" si="10"/>
        <v>0</v>
      </c>
      <c r="R16" s="29">
        <f>COUNTIF(R$8:R$14,"T1") + COUNTIF(R$8:R$14, "MT")+ COUNTIF(R$8:R$14, "D")+ COUNTIF(R$8:R$14, "T2")+ COUNTIF(R$8:R$14, "T1 SN")+ COUNTIF(R$8:R$14, "MT SN")+ COUNTIF(R$8:R$14, "D SN")+ COUNTIF(R$8:R$14, "T2 SN")+ COUNTIF(R$8:R$14, "T3 SN")+ COUNTIF(R$8:R$14, "T3")</f>
        <v>1</v>
      </c>
      <c r="S16" s="29">
        <f t="shared" si="10"/>
        <v>1</v>
      </c>
      <c r="T16" s="29">
        <f t="shared" si="10"/>
        <v>1</v>
      </c>
      <c r="U16" s="29">
        <f t="shared" si="10"/>
        <v>2</v>
      </c>
      <c r="V16" s="29">
        <f t="shared" si="10"/>
        <v>1</v>
      </c>
      <c r="W16" s="29">
        <f t="shared" si="10"/>
        <v>0</v>
      </c>
      <c r="X16" s="29">
        <f t="shared" si="10"/>
        <v>0</v>
      </c>
      <c r="Y16" s="29">
        <f>COUNTIF(Y$8:Y$14,"T1") + COUNTIF(Y$8:Y$14, "MT")+ COUNTIF(Y$8:Y$14, "D")+ COUNTIF(Y$8:Y$14, "T2")+ COUNTIF(Y$8:Y$14, "T1 SN")+ COUNTIF(Y$8:Y$14, "MT SN")+ COUNTIF(Y$8:Y$14, "D SN")+ COUNTIF(Y$8:Y$14, "T2 SN")+ COUNTIF(Y$8:Y$14, "T3 SN")+ COUNTIF(Y$8:Y$14, "T3")</f>
        <v>1</v>
      </c>
      <c r="Z16" s="29">
        <f t="shared" si="10"/>
        <v>0</v>
      </c>
      <c r="AA16" s="29">
        <f t="shared" si="10"/>
        <v>2</v>
      </c>
      <c r="AB16" s="29">
        <f t="shared" si="10"/>
        <v>2</v>
      </c>
      <c r="AC16" s="29">
        <f t="shared" si="10"/>
        <v>1</v>
      </c>
      <c r="AD16" s="29">
        <f t="shared" si="10"/>
        <v>0</v>
      </c>
      <c r="AE16" s="29">
        <f t="shared" si="10"/>
        <v>0</v>
      </c>
      <c r="AF16" s="29">
        <f>COUNTIF(AF$8:AF$14,"T1") + COUNTIF(AF$8:AF$14, "MT")+ COUNTIF(AF$8:AF$14, "D")+ COUNTIF(AF$8:AF$14, "T2")+ COUNTIF(AF$8:AF$14, "T1 SN")+ COUNTIF(AF$8:AF$14, "MT SN")+ COUNTIF(AF$8:AF$14, "D SN")+ COUNTIF(AF$8:AF$14, "T2 SN")+ COUNTIF(AF$8:AF$14, "T3 SN")+ COUNTIF(AF$8:AF$14, "T3")</f>
        <v>1</v>
      </c>
      <c r="AG16" s="29">
        <f t="shared" si="10"/>
        <v>1</v>
      </c>
      <c r="AH16" s="29">
        <f t="shared" si="10"/>
        <v>2</v>
      </c>
      <c r="AI16" s="29">
        <f t="shared" si="10"/>
        <v>2</v>
      </c>
      <c r="AJ16" s="29">
        <f t="shared" si="10"/>
        <v>1</v>
      </c>
      <c r="AK16" s="29">
        <f t="shared" si="10"/>
        <v>0</v>
      </c>
      <c r="AL16" s="29">
        <f t="shared" si="10"/>
        <v>0</v>
      </c>
      <c r="AM16" s="29">
        <f t="shared" si="10"/>
        <v>1</v>
      </c>
      <c r="AN16" s="24">
        <f>(COUNTIF(L16:AM16,"M")+COUNTIF(L16:AM16,"T")+COUNTIF(L16:AM16,"ID")+COUNTIF(L16:AM16,"IN")+(COUNTIF(L16:AM16,"N")*2)+COUNTIF(L16:AM16,"FO")+COUNTIF(L16:AM16,"LC")+ COUNTIF(L16:AM16,"CE")+(COUNTIF(L16:AM16,"D")*2)+COUNTIF(L16:AM16,"AB")+COUNTIF(L16:AM16,"L"))*6</f>
        <v>0</v>
      </c>
      <c r="AO16" s="19">
        <f t="shared" si="1"/>
        <v>0</v>
      </c>
      <c r="AP16" s="19">
        <f t="shared" si="2"/>
        <v>0</v>
      </c>
      <c r="AQ16" s="19">
        <f t="shared" si="3"/>
        <v>0</v>
      </c>
      <c r="AR16" s="19">
        <f t="shared" si="4"/>
        <v>0</v>
      </c>
      <c r="AS16" s="19">
        <f t="shared" si="5"/>
        <v>0</v>
      </c>
      <c r="AT16" s="19">
        <f t="shared" si="6"/>
        <v>0</v>
      </c>
      <c r="AU16" s="19">
        <f t="shared" si="7"/>
        <v>0</v>
      </c>
      <c r="AV16" s="19">
        <f t="shared" si="8"/>
        <v>0</v>
      </c>
    </row>
    <row r="17" spans="1:988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>COUNTIF(L$8:L$14,"D SN")+ COUNTIF(L$8:L$14, "M1 SN")+ COUNTIF(L$8:L$14, "SN")+COUNTIF(L$8:L$14, "T1 SN") + COUNTIF(L$8:L$14, "MT SN")+ COUNTIF(L$8:L$14, "M2 SN")+ COUNTIF(L$8:L$14, "SDN")+COUNTIF(L$8:L$14, "T3 SN")</f>
        <v>2</v>
      </c>
      <c r="M17" s="29">
        <f>COUNTIF(M$8:M$14,"D SN")+ COUNTIF(M$8:M$14, "M1 SN")+ COUNTIF(M$8:M$14, "SN")+COUNTIF(M$8:M$14, "T1 SN") + COUNTIF(M$8:M$14, "MT SN")+ COUNTIF(M$8:M$14, "M2 SN")+ COUNTIF(M$8:M$14, "SDN")+COUNTIF(M$8:M$14, "T3 SN")</f>
        <v>0</v>
      </c>
      <c r="N17" s="29">
        <f t="shared" ref="N17:AM17" si="11">COUNTIF(N$8:N$14,"D SN")+ COUNTIF(N$8:N$14, "M1 SN")+ COUNTIF(N$8:N$14, "SN")+COUNTIF(N$8:N$14, "T1 SN") + COUNTIF(N$8:N$14, "MT SN")+ COUNTIF(N$8:N$14, "M2 SN")+ COUNTIF(N$8:N$14, "SDN")+COUNTIF(N$8:N$14, "T3 SN")</f>
        <v>2</v>
      </c>
      <c r="O17" s="29">
        <f t="shared" si="11"/>
        <v>1</v>
      </c>
      <c r="P17" s="29">
        <f t="shared" si="11"/>
        <v>2</v>
      </c>
      <c r="Q17" s="29">
        <f t="shared" si="11"/>
        <v>2</v>
      </c>
      <c r="R17" s="29">
        <f>COUNTIF(R$8:R$14,"D SN")+ COUNTIF(R$8:R$14, "M1 SN")+ COUNTIF(R$8:R$14, "SN")+COUNTIF(R$8:R$14, "T1 SN") + COUNTIF(R$8:R$14, "MT SN")+ COUNTIF(R$8:R$14, "M2 SN")+ COUNTIF(R$8:R$14, "SDN")+COUNTIF(R$8:R$14, "T3 SN")</f>
        <v>1</v>
      </c>
      <c r="S17" s="29">
        <f t="shared" si="11"/>
        <v>2</v>
      </c>
      <c r="T17" s="29">
        <f t="shared" si="11"/>
        <v>0</v>
      </c>
      <c r="U17" s="29">
        <f t="shared" si="11"/>
        <v>2</v>
      </c>
      <c r="V17" s="29">
        <f t="shared" si="11"/>
        <v>1</v>
      </c>
      <c r="W17" s="29">
        <f t="shared" si="11"/>
        <v>2</v>
      </c>
      <c r="X17" s="29">
        <f t="shared" si="11"/>
        <v>2</v>
      </c>
      <c r="Y17" s="29">
        <f>COUNTIF(Y$8:Y$14,"D SN")+ COUNTIF(Y$8:Y$14, "M1 SN")+ COUNTIF(Y$8:Y$14, "SN")+COUNTIF(Y$8:Y$14, "T1 SN") + COUNTIF(Y$8:Y$14, "MT SN")+ COUNTIF(Y$8:Y$14, "M2 SN")+ COUNTIF(Y$8:Y$14, "SDN")+COUNTIF(Y$8:Y$14, "T3 SN")</f>
        <v>1</v>
      </c>
      <c r="Z17" s="29">
        <f t="shared" si="11"/>
        <v>1</v>
      </c>
      <c r="AA17" s="29">
        <f t="shared" si="11"/>
        <v>1</v>
      </c>
      <c r="AB17" s="29">
        <f t="shared" si="11"/>
        <v>1</v>
      </c>
      <c r="AC17" s="29">
        <f t="shared" si="11"/>
        <v>1</v>
      </c>
      <c r="AD17" s="29">
        <f t="shared" si="11"/>
        <v>1</v>
      </c>
      <c r="AE17" s="29">
        <f t="shared" si="11"/>
        <v>2</v>
      </c>
      <c r="AF17" s="29">
        <f>COUNTIF(AF$8:AF$14,"D SN")+ COUNTIF(AF$8:AF$14, "M1 SN")+ COUNTIF(AF$8:AF$14, "SN")+COUNTIF(AF$8:AF$14, "T1 SN") + COUNTIF(AF$8:AF$14, "MT SN")+ COUNTIF(AF$8:AF$14, "M2 SN")+ COUNTIF(AF$8:AF$14, "SDN")+COUNTIF(AF$8:AF$14, "T3 SN")</f>
        <v>2</v>
      </c>
      <c r="AG17" s="29">
        <f t="shared" si="11"/>
        <v>2</v>
      </c>
      <c r="AH17" s="29">
        <f t="shared" si="11"/>
        <v>1</v>
      </c>
      <c r="AI17" s="29">
        <f t="shared" si="11"/>
        <v>1</v>
      </c>
      <c r="AJ17" s="29">
        <f t="shared" si="11"/>
        <v>1</v>
      </c>
      <c r="AK17" s="29">
        <f t="shared" si="11"/>
        <v>1</v>
      </c>
      <c r="AL17" s="29">
        <f t="shared" si="11"/>
        <v>2</v>
      </c>
      <c r="AM17" s="29">
        <f t="shared" si="11"/>
        <v>2</v>
      </c>
      <c r="AN17" s="24">
        <f>(COUNTIF(L17:AM17,"M")+COUNTIF(L17:AM17,"T")+COUNTIF(L17:AM17,"ID")+COUNTIF(L17:AM17,"IN")+(COUNTIF(L17:AM17,"N")*2)+COUNTIF(L17:AM17,"FO")+COUNTIF(L17:AM17,"LC")+ COUNTIF(L17:AM17,"CE")+(COUNTIF(L17:AM17,"D")*2)+COUNTIF(L17:AM17,"AB")+COUNTIF(L17:AM17,"L"))*6</f>
        <v>0</v>
      </c>
      <c r="AO17" s="19">
        <f t="shared" si="1"/>
        <v>0</v>
      </c>
      <c r="AP17" s="19">
        <f t="shared" si="2"/>
        <v>0</v>
      </c>
      <c r="AQ17" s="19">
        <f t="shared" si="3"/>
        <v>0</v>
      </c>
      <c r="AR17" s="19">
        <f t="shared" si="4"/>
        <v>0</v>
      </c>
      <c r="AS17" s="19">
        <f t="shared" si="5"/>
        <v>0</v>
      </c>
      <c r="AT17" s="19">
        <f t="shared" si="6"/>
        <v>0</v>
      </c>
      <c r="AU17" s="19">
        <f t="shared" si="7"/>
        <v>0</v>
      </c>
      <c r="AV17" s="19">
        <f t="shared" si="8"/>
        <v>0</v>
      </c>
    </row>
    <row r="18" spans="1:988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2"/>
      <c r="AO18" s="13"/>
      <c r="AP18" s="13"/>
      <c r="AQ18" s="13"/>
      <c r="AR18" s="13"/>
      <c r="AS18" s="13"/>
      <c r="AT18" s="13"/>
      <c r="AU18" s="14"/>
      <c r="AV18" s="15"/>
    </row>
    <row r="19" spans="1:988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03"/>
      <c r="AO19" s="103"/>
      <c r="AP19" s="103"/>
      <c r="AQ19" s="103"/>
      <c r="AR19" s="103"/>
      <c r="AS19" s="103"/>
      <c r="AT19" s="103"/>
      <c r="AU19" s="103"/>
      <c r="AV19" s="103"/>
    </row>
    <row r="20" spans="1:988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6"/>
      <c r="AO20" s="37"/>
      <c r="AP20" s="37"/>
      <c r="AQ20" s="37"/>
      <c r="AR20" s="37"/>
      <c r="AS20" s="37"/>
      <c r="AT20" s="37"/>
      <c r="AU20" s="37"/>
      <c r="AV20" s="38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</row>
    <row r="21" spans="1:988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43"/>
      <c r="AO21" s="41"/>
      <c r="AP21" s="41"/>
      <c r="AQ21" s="41"/>
      <c r="AR21" s="41"/>
      <c r="AS21" s="41"/>
      <c r="AT21" s="41"/>
      <c r="AU21" s="41"/>
      <c r="AV21" s="48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</row>
    <row r="22" spans="1:988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3"/>
      <c r="AO22" s="41"/>
      <c r="AP22" s="41"/>
      <c r="AQ22" s="41"/>
      <c r="AR22" s="41"/>
      <c r="AS22" s="41"/>
      <c r="AT22" s="41"/>
      <c r="AU22" s="41"/>
      <c r="AV22" s="48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</row>
    <row r="23" spans="1:988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3"/>
      <c r="AO23" s="41"/>
      <c r="AP23" s="41"/>
      <c r="AQ23" s="41"/>
      <c r="AR23" s="41"/>
      <c r="AS23" s="41"/>
      <c r="AT23" s="41"/>
      <c r="AU23" s="41"/>
      <c r="AV23" s="48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</row>
  </sheetData>
  <mergeCells count="36">
    <mergeCell ref="E22:Q22"/>
    <mergeCell ref="E23:Q23"/>
    <mergeCell ref="AA23:AG23"/>
    <mergeCell ref="A15:E15"/>
    <mergeCell ref="A16:E16"/>
    <mergeCell ref="A17:E17"/>
    <mergeCell ref="AN19:AV19"/>
    <mergeCell ref="L20:Q20"/>
    <mergeCell ref="E21:Q21"/>
    <mergeCell ref="AT5:AT6"/>
    <mergeCell ref="AU5:AU6"/>
    <mergeCell ref="AV5:AV6"/>
    <mergeCell ref="E6:E7"/>
    <mergeCell ref="F6:F7"/>
    <mergeCell ref="G6:G7"/>
    <mergeCell ref="H6:I6"/>
    <mergeCell ref="J6:J7"/>
    <mergeCell ref="K6:K7"/>
    <mergeCell ref="AN5:AN6"/>
    <mergeCell ref="AO5:AO6"/>
    <mergeCell ref="AP5:AP6"/>
    <mergeCell ref="AQ5:AQ6"/>
    <mergeCell ref="AR5:AR6"/>
    <mergeCell ref="AS5:AS6"/>
    <mergeCell ref="A5:A7"/>
    <mergeCell ref="B5:B7"/>
    <mergeCell ref="C5:C7"/>
    <mergeCell ref="D5:D7"/>
    <mergeCell ref="E5:K5"/>
    <mergeCell ref="L5:AM5"/>
    <mergeCell ref="A1:AM1"/>
    <mergeCell ref="A2:AM2"/>
    <mergeCell ref="A3:AM3"/>
    <mergeCell ref="B4:T4"/>
    <mergeCell ref="W4:AH4"/>
    <mergeCell ref="AK4:AM4"/>
  </mergeCells>
  <conditionalFormatting sqref="L7:AM7">
    <cfRule type="expression" dxfId="29" priority="1" stopIfTrue="1">
      <formula>NOT(ISERROR(SEARCH("DOM",L7)))</formula>
    </cfRule>
  </conditionalFormatting>
  <conditionalFormatting sqref="L7:AM7">
    <cfRule type="expression" dxfId="28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BBBCE-E4C3-4000-A2C9-96720500D34A}">
  <dimension ref="A1:ALC23"/>
  <sheetViews>
    <sheetView workbookViewId="0">
      <selection activeCell="AS23" sqref="AS23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8554687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4" width="5" style="1" customWidth="1"/>
    <col min="35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0" width="4.5703125" style="1" customWidth="1"/>
    <col min="41" max="41" width="3.42578125" style="1" customWidth="1"/>
    <col min="42" max="42" width="4.7109375" style="1" customWidth="1"/>
    <col min="43" max="43" width="8" style="1" customWidth="1"/>
    <col min="44" max="45" width="8.140625" style="1" customWidth="1"/>
    <col min="46" max="46" width="7.5703125" style="1" customWidth="1"/>
    <col min="47" max="49" width="6.140625" style="1" customWidth="1"/>
    <col min="50" max="50" width="12.42578125" style="1" customWidth="1"/>
    <col min="51" max="51" width="6.28515625" style="1" customWidth="1"/>
    <col min="52" max="990" width="9.7109375" style="1" customWidth="1"/>
    <col min="991" max="991" width="10.28515625" style="1" customWidth="1"/>
    <col min="992" max="992" width="10.28515625" customWidth="1"/>
  </cols>
  <sheetData>
    <row r="1" spans="1:51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Y2" s="4"/>
    </row>
    <row r="3" spans="1:51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Y3" s="4"/>
    </row>
    <row r="4" spans="1:51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95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96"/>
      <c r="AQ4" s="5"/>
      <c r="AR4" s="6"/>
      <c r="AS4" s="6"/>
      <c r="AT4" s="6"/>
      <c r="AU4" s="6"/>
      <c r="AV4" s="6"/>
      <c r="AW4" s="6"/>
      <c r="AX4" s="6"/>
      <c r="AY4" s="7"/>
    </row>
    <row r="5" spans="1:51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8" t="s">
        <v>5</v>
      </c>
      <c r="AR5" s="97" t="s">
        <v>6</v>
      </c>
      <c r="AS5" s="97" t="s">
        <v>7</v>
      </c>
      <c r="AT5" s="97" t="s">
        <v>8</v>
      </c>
      <c r="AU5" s="97" t="s">
        <v>9</v>
      </c>
      <c r="AV5" s="97" t="s">
        <v>10</v>
      </c>
      <c r="AW5" s="106" t="s">
        <v>11</v>
      </c>
      <c r="AX5" s="106" t="s">
        <v>12</v>
      </c>
      <c r="AY5" s="97" t="s">
        <v>13</v>
      </c>
    </row>
    <row r="6" spans="1:51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66">
        <v>31</v>
      </c>
      <c r="AQ6" s="108"/>
      <c r="AR6" s="97"/>
      <c r="AS6" s="97"/>
      <c r="AT6" s="97"/>
      <c r="AU6" s="97"/>
      <c r="AV6" s="97"/>
      <c r="AW6" s="106"/>
      <c r="AX6" s="106"/>
      <c r="AY6" s="97"/>
    </row>
    <row r="7" spans="1:51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31</v>
      </c>
      <c r="M7" s="27" t="s">
        <v>25</v>
      </c>
      <c r="N7" s="27" t="s">
        <v>26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25</v>
      </c>
      <c r="U7" s="27" t="s">
        <v>26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25</v>
      </c>
      <c r="AB7" s="27" t="s">
        <v>26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25</v>
      </c>
      <c r="AI7" s="27" t="s">
        <v>26</v>
      </c>
      <c r="AJ7" s="27" t="s">
        <v>27</v>
      </c>
      <c r="AK7" s="27" t="s">
        <v>28</v>
      </c>
      <c r="AL7" s="27" t="s">
        <v>29</v>
      </c>
      <c r="AM7" s="27" t="s">
        <v>30</v>
      </c>
      <c r="AN7" s="27" t="s">
        <v>31</v>
      </c>
      <c r="AO7" s="27" t="s">
        <v>25</v>
      </c>
      <c r="AP7" s="27" t="s">
        <v>26</v>
      </c>
      <c r="AQ7" s="23" t="s">
        <v>32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  <c r="AY7" s="8" t="s">
        <v>33</v>
      </c>
    </row>
    <row r="8" spans="1:51" ht="30" x14ac:dyDescent="0.25">
      <c r="A8" s="22" t="s">
        <v>56</v>
      </c>
      <c r="B8" s="20">
        <v>1160179</v>
      </c>
      <c r="C8" s="20" t="s">
        <v>107</v>
      </c>
      <c r="D8" s="20" t="s">
        <v>35</v>
      </c>
      <c r="E8" s="21"/>
      <c r="F8" s="21"/>
      <c r="G8" s="21"/>
      <c r="H8" s="21"/>
      <c r="I8" s="21"/>
      <c r="J8" s="21"/>
      <c r="K8" s="21"/>
      <c r="L8" s="55"/>
      <c r="M8" s="55" t="s">
        <v>73</v>
      </c>
      <c r="N8" s="54" t="s">
        <v>73</v>
      </c>
      <c r="O8" s="54" t="s">
        <v>21</v>
      </c>
      <c r="P8" s="73"/>
      <c r="Q8" s="73"/>
      <c r="R8" s="52" t="s">
        <v>73</v>
      </c>
      <c r="S8" s="55"/>
      <c r="T8" s="55" t="s">
        <v>73</v>
      </c>
      <c r="U8" s="54" t="s">
        <v>73</v>
      </c>
      <c r="V8" s="54" t="s">
        <v>21</v>
      </c>
      <c r="W8" s="73"/>
      <c r="X8" s="73"/>
      <c r="Y8" s="52" t="s">
        <v>73</v>
      </c>
      <c r="Z8" s="55"/>
      <c r="AA8" s="55" t="s">
        <v>73</v>
      </c>
      <c r="AB8" s="54" t="s">
        <v>73</v>
      </c>
      <c r="AC8" s="54" t="s">
        <v>21</v>
      </c>
      <c r="AD8" s="73"/>
      <c r="AE8" s="73"/>
      <c r="AF8" s="52" t="s">
        <v>73</v>
      </c>
      <c r="AG8" s="55"/>
      <c r="AH8" s="55" t="s">
        <v>73</v>
      </c>
      <c r="AI8" s="54" t="s">
        <v>73</v>
      </c>
      <c r="AJ8" s="54" t="s">
        <v>21</v>
      </c>
      <c r="AK8" s="73"/>
      <c r="AL8" s="73"/>
      <c r="AM8" s="54" t="s">
        <v>73</v>
      </c>
      <c r="AN8" s="55"/>
      <c r="AO8" s="55" t="s">
        <v>73</v>
      </c>
      <c r="AP8" s="54" t="s">
        <v>73</v>
      </c>
      <c r="AQ8" s="24">
        <f t="shared" ref="AQ8:AQ13" si="0">(COUNTIF(L8:AP8,"M3")+COUNTIF(L8:AP8,"M3 SN")+COUNTIF(L8:AP8,"T2")+COUNTIF(L8:AP8,"T2 SN")+COUNTIF(L8:AP8,"FO")+COUNTIF(L8:AP8,"LC")+COUNTIF(L8:AP8,"CE")+(COUNTIF(L8:AP8,"D"))*2+(COUNTIF(L8:AP8,"D SN"))*2+COUNTIF(L8:AP8,"AB")+COUNTIF(L8:AP8,"L")+COUNTIF(L8:AP8,"FD"))*6+(COUNTIF(L8:AP8,"M1")+COUNTIF(L8:AP8,"M2")+COUNTIF(L8:AP8,"M1 SN")+COUNTIF(L8:AP8,"M2 SN")+COUNTIF(L8:AP8,"FD"))*5+(COUNTIF(L8:AP8,"T1")+COUNTIF(L8:AP8,"T1 SN")+COUNTIF(L8:AP8,"FD"))*7+(COUNTIF(L8:AP8,"T3")+COUNTIF(L8:AP8,"FD")+COUNTIF(L8:AP8,"T3 SN"))*4+(COUNTIF(L8:AP8,"MT")+COUNTIF(L8:AP8,"MT SN")+COUNTIF(L8:AP8,"FD"))*8</f>
        <v>118</v>
      </c>
      <c r="AR8" s="19">
        <f t="shared" ref="AR8:AR17" si="1">IF(A8&lt;&gt;"",COUNTIF(L8:AP8,"LM")+COUNTIF(L8:AP8,"L"),"")+COUNTIF(L8:AP8,"LP")</f>
        <v>0</v>
      </c>
      <c r="AS8" s="19">
        <f t="shared" ref="AS8:AS17" si="2">IF(A8&lt;&gt;"",COUNTIF(L8:AP8,"AB"),"")</f>
        <v>0</v>
      </c>
      <c r="AT8" s="19">
        <f t="shared" ref="AT8:AT17" si="3">IF(A8&lt;&gt;"",COUNTIF(L8:AP8,"FE"),"")</f>
        <v>0</v>
      </c>
      <c r="AU8" s="19">
        <f t="shared" ref="AU8:AU17" si="4">IF(A8&lt;&gt;"",COUNTIF(L8:AP8,"LC"),"")</f>
        <v>0</v>
      </c>
      <c r="AV8" s="19">
        <f t="shared" ref="AV8:AV17" si="5">IF(A8&lt;&gt;"",COUNTIF(L8:AP8,"CE"),"")</f>
        <v>0</v>
      </c>
      <c r="AW8" s="19">
        <f t="shared" ref="AW8:AW17" si="6">IF(A8&lt;&gt;"",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,"")</f>
        <v>0</v>
      </c>
      <c r="AX8" s="19">
        <f t="shared" ref="AX8:AX17" si="7">IF(A8&lt;&gt;"",COUNTIF(L8:AP8,"CE")+COUNTIF(L8:AP8,"L")+COUNTIF(L8:AP8,"LM")+COUNTIF(L8:AP8,"LP")+COUNTIF(L8:AP8,"LC")+COUNTIF(L8:AP8,"AB")+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+COUNTIF(L8:AP8,"RC")+COUNTIF(L8:AP8,"FO")+COUNTIF(L8:AP8,"FE"),"")</f>
        <v>0</v>
      </c>
      <c r="AY8" s="19">
        <f t="shared" ref="AY8:AY17" si="8">IF(A8&lt;&gt;"",COUNTIF(L8:AP8,"PDD")+COUNTIF(L8:AP8,"PFD")+COUNTIF(L8:AP8,"PDN")+COUNTIF(L8:AP8,"PFN"),"")</f>
        <v>0</v>
      </c>
    </row>
    <row r="9" spans="1:51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4"/>
      <c r="M9" s="55"/>
      <c r="N9" s="55"/>
      <c r="O9" s="55"/>
      <c r="P9" s="73"/>
      <c r="Q9" s="73"/>
      <c r="R9" s="54" t="s">
        <v>65</v>
      </c>
      <c r="S9" s="54"/>
      <c r="T9" s="55"/>
      <c r="U9" s="55"/>
      <c r="V9" s="55"/>
      <c r="W9" s="73"/>
      <c r="X9" s="73"/>
      <c r="Y9" s="54" t="s">
        <v>65</v>
      </c>
      <c r="Z9" s="54"/>
      <c r="AA9" s="54"/>
      <c r="AB9" s="55"/>
      <c r="AC9" s="55"/>
      <c r="AD9" s="73"/>
      <c r="AE9" s="73"/>
      <c r="AF9" s="54" t="s">
        <v>65</v>
      </c>
      <c r="AG9" s="54"/>
      <c r="AH9" s="54"/>
      <c r="AI9" s="55"/>
      <c r="AJ9" s="55"/>
      <c r="AK9" s="73"/>
      <c r="AL9" s="73"/>
      <c r="AM9" s="54" t="s">
        <v>65</v>
      </c>
      <c r="AN9" s="54"/>
      <c r="AO9" s="54"/>
      <c r="AP9" s="55"/>
      <c r="AQ9" s="24">
        <f t="shared" si="0"/>
        <v>20</v>
      </c>
      <c r="AR9" s="19">
        <f t="shared" si="1"/>
        <v>0</v>
      </c>
      <c r="AS9" s="19">
        <f t="shared" si="2"/>
        <v>0</v>
      </c>
      <c r="AT9" s="19">
        <f t="shared" si="3"/>
        <v>0</v>
      </c>
      <c r="AU9" s="19">
        <f t="shared" si="4"/>
        <v>0</v>
      </c>
      <c r="AV9" s="19">
        <f t="shared" si="5"/>
        <v>0</v>
      </c>
      <c r="AW9" s="19">
        <f t="shared" si="6"/>
        <v>0</v>
      </c>
      <c r="AX9" s="19">
        <f t="shared" si="7"/>
        <v>0</v>
      </c>
      <c r="AY9" s="19">
        <f t="shared" si="8"/>
        <v>0</v>
      </c>
    </row>
    <row r="10" spans="1:51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4"/>
      <c r="M10" s="54" t="s">
        <v>73</v>
      </c>
      <c r="N10" s="54" t="s">
        <v>84</v>
      </c>
      <c r="O10" s="54" t="s">
        <v>73</v>
      </c>
      <c r="P10" s="73"/>
      <c r="Q10" s="73"/>
      <c r="R10" s="52"/>
      <c r="S10" s="54"/>
      <c r="T10" s="54" t="s">
        <v>73</v>
      </c>
      <c r="U10" s="54" t="s">
        <v>84</v>
      </c>
      <c r="V10" s="54" t="s">
        <v>73</v>
      </c>
      <c r="W10" s="73"/>
      <c r="X10" s="75"/>
      <c r="Y10" s="53"/>
      <c r="Z10" s="52"/>
      <c r="AA10" s="53" t="s">
        <v>85</v>
      </c>
      <c r="AB10" s="52" t="s">
        <v>88</v>
      </c>
      <c r="AC10" s="52" t="s">
        <v>85</v>
      </c>
      <c r="AD10" s="74" t="s">
        <v>102</v>
      </c>
      <c r="AE10" s="75" t="s">
        <v>82</v>
      </c>
      <c r="AF10" s="53" t="s">
        <v>79</v>
      </c>
      <c r="AG10" s="52" t="s">
        <v>79</v>
      </c>
      <c r="AH10" s="53" t="s">
        <v>85</v>
      </c>
      <c r="AI10" s="52" t="s">
        <v>88</v>
      </c>
      <c r="AJ10" s="52" t="s">
        <v>85</v>
      </c>
      <c r="AK10" s="74" t="s">
        <v>102</v>
      </c>
      <c r="AL10" s="75" t="s">
        <v>82</v>
      </c>
      <c r="AM10" s="53" t="s">
        <v>79</v>
      </c>
      <c r="AN10" s="52" t="s">
        <v>79</v>
      </c>
      <c r="AO10" s="53" t="s">
        <v>85</v>
      </c>
      <c r="AP10" s="52" t="s">
        <v>88</v>
      </c>
      <c r="AQ10" s="24">
        <f t="shared" si="0"/>
        <v>65</v>
      </c>
      <c r="AR10" s="19">
        <f t="shared" si="1"/>
        <v>0</v>
      </c>
      <c r="AS10" s="19">
        <f t="shared" si="2"/>
        <v>0</v>
      </c>
      <c r="AT10" s="19">
        <f t="shared" si="3"/>
        <v>0</v>
      </c>
      <c r="AU10" s="19">
        <f t="shared" si="4"/>
        <v>0</v>
      </c>
      <c r="AV10" s="19">
        <f t="shared" si="5"/>
        <v>0</v>
      </c>
      <c r="AW10" s="19">
        <f t="shared" si="6"/>
        <v>0</v>
      </c>
      <c r="AX10" s="19">
        <f t="shared" si="7"/>
        <v>0</v>
      </c>
      <c r="AY10" s="19">
        <f t="shared" si="8"/>
        <v>0</v>
      </c>
    </row>
    <row r="11" spans="1:51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2" t="s">
        <v>87</v>
      </c>
      <c r="M11" s="54" t="s">
        <v>111</v>
      </c>
      <c r="N11" s="54" t="s">
        <v>86</v>
      </c>
      <c r="O11" s="54" t="s">
        <v>104</v>
      </c>
      <c r="P11" s="75" t="s">
        <v>82</v>
      </c>
      <c r="Q11" s="74" t="s">
        <v>82</v>
      </c>
      <c r="R11" s="52" t="s">
        <v>103</v>
      </c>
      <c r="S11" s="52" t="s">
        <v>87</v>
      </c>
      <c r="T11" s="54" t="s">
        <v>110</v>
      </c>
      <c r="U11" s="54" t="s">
        <v>86</v>
      </c>
      <c r="V11" s="54" t="s">
        <v>104</v>
      </c>
      <c r="W11" s="75" t="s">
        <v>82</v>
      </c>
      <c r="X11" s="75" t="s">
        <v>82</v>
      </c>
      <c r="Y11" s="54" t="s">
        <v>108</v>
      </c>
      <c r="Z11" s="54" t="s">
        <v>109</v>
      </c>
      <c r="AA11" s="54" t="s">
        <v>21</v>
      </c>
      <c r="AB11" s="54" t="s">
        <v>65</v>
      </c>
      <c r="AD11" s="73"/>
      <c r="AE11" s="73"/>
      <c r="AF11" s="54" t="s">
        <v>65</v>
      </c>
      <c r="AG11" s="54" t="s">
        <v>66</v>
      </c>
      <c r="AH11" s="54" t="s">
        <v>21</v>
      </c>
      <c r="AI11" s="54" t="s">
        <v>65</v>
      </c>
      <c r="AK11" s="73"/>
      <c r="AL11" s="73"/>
      <c r="AM11" s="54" t="s">
        <v>65</v>
      </c>
      <c r="AN11" s="54" t="s">
        <v>66</v>
      </c>
      <c r="AO11" s="54" t="s">
        <v>21</v>
      </c>
      <c r="AP11" s="54" t="s">
        <v>65</v>
      </c>
      <c r="AQ11" s="24">
        <f t="shared" si="0"/>
        <v>99</v>
      </c>
      <c r="AR11" s="19">
        <f t="shared" si="1"/>
        <v>0</v>
      </c>
      <c r="AS11" s="19">
        <f t="shared" si="2"/>
        <v>0</v>
      </c>
      <c r="AT11" s="19">
        <f t="shared" si="3"/>
        <v>0</v>
      </c>
      <c r="AU11" s="19">
        <f t="shared" si="4"/>
        <v>0</v>
      </c>
      <c r="AV11" s="19">
        <f t="shared" si="5"/>
        <v>0</v>
      </c>
      <c r="AW11" s="19">
        <f t="shared" si="6"/>
        <v>0</v>
      </c>
      <c r="AX11" s="19">
        <f t="shared" si="7"/>
        <v>0</v>
      </c>
      <c r="AY11" s="19">
        <f t="shared" si="8"/>
        <v>0</v>
      </c>
    </row>
    <row r="12" spans="1:51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2" t="s">
        <v>79</v>
      </c>
      <c r="M12" s="52" t="s">
        <v>105</v>
      </c>
      <c r="N12" s="52" t="s">
        <v>79</v>
      </c>
      <c r="O12" s="52" t="s">
        <v>79</v>
      </c>
      <c r="P12" s="75" t="s">
        <v>82</v>
      </c>
      <c r="Q12" s="74" t="s">
        <v>82</v>
      </c>
      <c r="R12" s="52" t="s">
        <v>79</v>
      </c>
      <c r="S12" s="52" t="s">
        <v>79</v>
      </c>
      <c r="T12" s="52" t="s">
        <v>110</v>
      </c>
      <c r="U12" s="52" t="s">
        <v>79</v>
      </c>
      <c r="V12" s="52" t="s">
        <v>79</v>
      </c>
      <c r="W12" s="75" t="s">
        <v>82</v>
      </c>
      <c r="X12" s="75" t="s">
        <v>82</v>
      </c>
      <c r="Y12" s="52" t="s">
        <v>79</v>
      </c>
      <c r="Z12" s="52" t="s">
        <v>79</v>
      </c>
      <c r="AA12" s="54" t="s">
        <v>21</v>
      </c>
      <c r="AB12" s="54"/>
      <c r="AC12" s="54"/>
      <c r="AD12" s="73"/>
      <c r="AE12" s="73"/>
      <c r="AF12" s="54"/>
      <c r="AG12" s="54"/>
      <c r="AH12" s="54" t="s">
        <v>21</v>
      </c>
      <c r="AI12" s="54"/>
      <c r="AJ12" s="54"/>
      <c r="AK12" s="73"/>
      <c r="AL12" s="73"/>
      <c r="AM12" s="54"/>
      <c r="AN12" s="54"/>
      <c r="AO12" s="54" t="s">
        <v>21</v>
      </c>
      <c r="AP12" s="54"/>
      <c r="AQ12" s="24">
        <f t="shared" si="0"/>
        <v>36</v>
      </c>
      <c r="AR12" s="19">
        <f t="shared" si="1"/>
        <v>0</v>
      </c>
      <c r="AS12" s="19">
        <f t="shared" si="2"/>
        <v>0</v>
      </c>
      <c r="AT12" s="19">
        <f t="shared" si="3"/>
        <v>0</v>
      </c>
      <c r="AU12" s="19">
        <f t="shared" si="4"/>
        <v>0</v>
      </c>
      <c r="AV12" s="19">
        <f t="shared" si="5"/>
        <v>0</v>
      </c>
      <c r="AW12" s="19">
        <f t="shared" si="6"/>
        <v>0</v>
      </c>
      <c r="AX12" s="19">
        <f t="shared" si="7"/>
        <v>0</v>
      </c>
      <c r="AY12" s="19">
        <f t="shared" si="8"/>
        <v>0</v>
      </c>
    </row>
    <row r="13" spans="1:51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4"/>
      <c r="M13" s="54" t="s">
        <v>21</v>
      </c>
      <c r="O13" s="54" t="s">
        <v>23</v>
      </c>
      <c r="P13" s="76"/>
      <c r="Q13" s="73"/>
      <c r="R13" s="54"/>
      <c r="S13" s="54"/>
      <c r="T13" s="54" t="s">
        <v>21</v>
      </c>
      <c r="V13" s="54" t="s">
        <v>23</v>
      </c>
      <c r="W13" s="76"/>
      <c r="X13" s="75"/>
      <c r="Y13" s="53"/>
      <c r="Z13" s="53"/>
      <c r="AA13" s="53" t="s">
        <v>105</v>
      </c>
      <c r="AB13" s="54" t="s">
        <v>104</v>
      </c>
      <c r="AC13" s="52" t="s">
        <v>106</v>
      </c>
      <c r="AD13" s="75" t="s">
        <v>82</v>
      </c>
      <c r="AE13" s="75" t="s">
        <v>82</v>
      </c>
      <c r="AF13" s="53" t="s">
        <v>79</v>
      </c>
      <c r="AG13" s="52" t="s">
        <v>79</v>
      </c>
      <c r="AH13" s="53" t="s">
        <v>105</v>
      </c>
      <c r="AI13" s="54" t="s">
        <v>104</v>
      </c>
      <c r="AJ13" s="52" t="s">
        <v>106</v>
      </c>
      <c r="AK13" s="75" t="s">
        <v>82</v>
      </c>
      <c r="AL13" s="75" t="s">
        <v>82</v>
      </c>
      <c r="AM13" s="53" t="s">
        <v>79</v>
      </c>
      <c r="AN13" s="52" t="s">
        <v>79</v>
      </c>
      <c r="AO13" s="53" t="s">
        <v>105</v>
      </c>
      <c r="AP13" s="54" t="s">
        <v>104</v>
      </c>
      <c r="AQ13" s="24">
        <f t="shared" si="0"/>
        <v>24</v>
      </c>
      <c r="AR13" s="19">
        <f t="shared" si="1"/>
        <v>0</v>
      </c>
      <c r="AS13" s="19">
        <f t="shared" si="2"/>
        <v>0</v>
      </c>
      <c r="AT13" s="19">
        <f t="shared" si="3"/>
        <v>0</v>
      </c>
      <c r="AU13" s="19">
        <f t="shared" si="4"/>
        <v>0</v>
      </c>
      <c r="AV13" s="19">
        <f t="shared" si="5"/>
        <v>0</v>
      </c>
      <c r="AW13" s="19">
        <f t="shared" si="6"/>
        <v>0</v>
      </c>
      <c r="AX13" s="19">
        <f t="shared" si="7"/>
        <v>0</v>
      </c>
      <c r="AY13" s="19">
        <f t="shared" si="8"/>
        <v>0</v>
      </c>
    </row>
    <row r="14" spans="1:51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/>
      <c r="M14" s="54" t="s">
        <v>76</v>
      </c>
      <c r="N14" s="54" t="s">
        <v>21</v>
      </c>
      <c r="P14" s="73"/>
      <c r="Q14" s="73"/>
      <c r="R14" s="54" t="s">
        <v>72</v>
      </c>
      <c r="S14" s="54"/>
      <c r="T14" s="54" t="s">
        <v>76</v>
      </c>
      <c r="U14" s="54" t="s">
        <v>21</v>
      </c>
      <c r="W14" s="73"/>
      <c r="X14" s="73"/>
      <c r="Y14" s="54" t="s">
        <v>72</v>
      </c>
      <c r="Z14" s="54"/>
      <c r="AA14" s="54" t="s">
        <v>76</v>
      </c>
      <c r="AB14" s="54" t="s">
        <v>21</v>
      </c>
      <c r="AD14" s="73"/>
      <c r="AE14" s="73"/>
      <c r="AF14" s="54" t="s">
        <v>72</v>
      </c>
      <c r="AG14" s="54"/>
      <c r="AH14" s="54" t="s">
        <v>76</v>
      </c>
      <c r="AI14" s="54" t="s">
        <v>21</v>
      </c>
      <c r="AK14" s="73"/>
      <c r="AL14" s="73"/>
      <c r="AM14" s="54" t="s">
        <v>72</v>
      </c>
      <c r="AN14" s="54"/>
      <c r="AO14" s="54" t="s">
        <v>76</v>
      </c>
      <c r="AP14" s="80" t="s">
        <v>21</v>
      </c>
      <c r="AQ14" s="24">
        <f>(COUNTIF(L14:AO14,"M3")+COUNTIF(L14:AO14,"M3 SN")+COUNTIF(L14:AO14,"T2")+COUNTIF(L14:AO14,"T2 SN")+COUNTIF(L14:AO14,"FO")+COUNTIF(L14:AO14,"LC")+COUNTIF(L14:AO14,"CE")+(COUNTIF(L14:AO14,"D"))*2+(COUNTIF(L14:AO14,"D SN"))*2+COUNTIF(L14:AO14,"AB")+COUNTIF(L14:AO14,"L")+COUNTIF(L14:AO14,"FD"))*6+(COUNTIF(L14:AO14,"M1")+COUNTIF(L14:AO14,"M2")+COUNTIF(L14:AO14,"M1 SN")+COUNTIF(L14:AO14,"M2 SN")+COUNTIF(L14:AO14,"FD"))*5+(COUNTIF(L14:AO14,"T1")+COUNTIF(L14:AO14,"T1 SN")+COUNTIF(L14:AO14,"FD"))*7+(COUNTIF(L14:AO14,"T3")+COUNTIF(L14:AO14,"FD")+COUNTIF(L14:AO14,"T3 SN"))*4+(COUNTIF(L14:AO14,"MT")+COUNTIF(L14:AO14,"MT SN")+COUNTIF(L14:AO14,"FD"))*8</f>
        <v>102</v>
      </c>
      <c r="AR14" s="19">
        <f>IF(A14&lt;&gt;"",COUNTIF(L14:AO14,"LM")+COUNTIF(L14:AO14,"L"),"")+COUNTIF(L14:AO14,"LP")</f>
        <v>0</v>
      </c>
      <c r="AS14" s="19">
        <f>IF(A14&lt;&gt;"",COUNTIF(L14:AO14,"AB"),"")</f>
        <v>0</v>
      </c>
      <c r="AT14" s="19">
        <f>IF(A14&lt;&gt;"",COUNTIF(L14:AO14,"FE"),"")</f>
        <v>0</v>
      </c>
      <c r="AU14" s="19">
        <f>IF(A14&lt;&gt;"",COUNTIF(L14:AO14,"LC"),"")</f>
        <v>0</v>
      </c>
      <c r="AV14" s="19">
        <f>IF(A14&lt;&gt;"",COUNTIF(L14:AO14,"CE"),"")</f>
        <v>0</v>
      </c>
      <c r="AW14" s="19">
        <f>IF(A14&lt;&gt;"",COUNTIF(L14:AO14,"AF1")+COUNTIF(L14:AO14,"AF2")+COUNTIF(L14:AO14,"AF3")+COUNTIF(L14:AO14,"AF4")+COUNTIF(L14:AO14,"AF5")+COUNTIF(L14:AO14,"AF6")+COUNTIF(L14:AO14,"AF7")+COUNTIF(L14:AO14,"AF8")+COUNTIF(L14:AO14,"AF9")+COUNTIF(L14:AO14,"AF10")+COUNTIF(L14:AO14,"AF11")+COUNTIF(L14:AO14,"AF12")+COUNTIF(L14:AO14,"AF13")+COUNTIF(L14:AO14,"AF14"),"")</f>
        <v>0</v>
      </c>
      <c r="AX14" s="19">
        <f>IF(A14&lt;&gt;"",COUNTIF(L14:AO14,"CE")+COUNTIF(L14:AO14,"L")+COUNTIF(L14:AO14,"LM")+COUNTIF(L14:AO14,"LP")+COUNTIF(L14:AO14,"LC")+COUNTIF(L14:AO14,"AB")+COUNTIF(L14:AO14,"AF1")+COUNTIF(L14:AO14,"AF2")+COUNTIF(L14:AO14,"AF3")+COUNTIF(L14:AO14,"AF4")+COUNTIF(L14:AO14,"AF5")+COUNTIF(L14:AO14,"AF6")+COUNTIF(L14:AO14,"AF7")+COUNTIF(L14:AO14,"AF8")+COUNTIF(L14:AO14,"AF9")+COUNTIF(L14:AO14,"AF10")+COUNTIF(L14:AO14,"AF11")+COUNTIF(L14:AO14,"AF12")+COUNTIF(L14:AO14,"AF13")+COUNTIF(L14:AO14,"AF14")+COUNTIF(L14:AO14,"RC")+COUNTIF(L14:AO14,"FO")+COUNTIF(L14:AO14,"FE"),"")</f>
        <v>0</v>
      </c>
      <c r="AY14" s="19">
        <f>IF(A14&lt;&gt;"",COUNTIF(L14:AO14,"PDD")+COUNTIF(L14:AO14,"PFD")+COUNTIF(L14:AO14,"PDN")+COUNTIF(L14:AO14,"PFN"),"")</f>
        <v>0</v>
      </c>
    </row>
    <row r="15" spans="1:51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 t="shared" ref="L15:AP15" si="9">COUNTIF(L$8:L$14,"M1") + COUNTIF(L$8:L$14, "MT")+ COUNTIF(L$8:L$14, "D")+ COUNTIF(L$8:L$14, "M2")+ COUNTIF(L$8:L$14, "M3")+ COUNTIF(L$8:L$14, "D SN")+ COUNTIF(L$8:L$14, "M1 SN")+ COUNTIF(L$8:L$14, "MT SN")+COUNTIF(L$8:L$14, "M2 SN")+ COUNTIF(L$8:L$14, "M3 SN")</f>
        <v>0</v>
      </c>
      <c r="M15" s="29">
        <f>COUNTIF(M$8:M$14,"M1") + COUNTIF(M$8:M$14, "MT")+ COUNTIF(M$8:M$14, "D")+ COUNTIF(M$8:M$14, "M2")+ COUNTIF(M$8:M$14, "M3")+ COUNTIF(M$8:M$14, "D SN")+ COUNTIF(M$8:M$14, "M1 SN")+ COUNTIF(M$8:M$14, "MT SN")+COUNTIF(M$8:M$14, "M2 SN")+ COUNTIF(M$8:M$14, "M3 SN")</f>
        <v>4</v>
      </c>
      <c r="N15" s="29">
        <f t="shared" si="9"/>
        <v>3</v>
      </c>
      <c r="O15" s="29">
        <f t="shared" si="9"/>
        <v>2</v>
      </c>
      <c r="P15" s="29">
        <f t="shared" si="9"/>
        <v>0</v>
      </c>
      <c r="Q15" s="29">
        <f t="shared" si="9"/>
        <v>0</v>
      </c>
      <c r="R15" s="29">
        <f>COUNTIF(R$8:R$14,"M1") + COUNTIF(R$8:R$14, "MT")+ COUNTIF(R$8:R$14, "D")+ COUNTIF(R$8:R$14, "M2")+ COUNTIF(R$8:R$14, "M3")+ COUNTIF(R$8:R$14, "D SN")+ COUNTIF(R$8:R$14, "M1 SN")+ COUNTIF(R$8:R$14, "MT SN")+COUNTIF(R$8:R$14, "M2 SN")+ COUNTIF(R$8:R$14, "M3 SN")</f>
        <v>2</v>
      </c>
      <c r="S15" s="29">
        <f t="shared" si="9"/>
        <v>0</v>
      </c>
      <c r="T15" s="29">
        <f t="shared" si="9"/>
        <v>4</v>
      </c>
      <c r="U15" s="29">
        <f t="shared" si="9"/>
        <v>3</v>
      </c>
      <c r="V15" s="29">
        <f t="shared" si="9"/>
        <v>2</v>
      </c>
      <c r="W15" s="29">
        <f t="shared" si="9"/>
        <v>0</v>
      </c>
      <c r="X15" s="29">
        <f t="shared" si="9"/>
        <v>0</v>
      </c>
      <c r="Y15" s="29">
        <f>COUNTIF(Y$8:Y$14,"M1") + COUNTIF(Y$8:Y$14, "MT")+ COUNTIF(Y$8:Y$14, "D")+ COUNTIF(Y$8:Y$14, "M2")+ COUNTIF(Y$8:Y$14, "M3")+ COUNTIF(Y$8:Y$14, "D SN")+ COUNTIF(Y$8:Y$14, "M1 SN")+ COUNTIF(Y$8:Y$14, "MT SN")+COUNTIF(Y$8:Y$14, "M2 SN")+ COUNTIF(Y$8:Y$14, "M3 SN")</f>
        <v>2</v>
      </c>
      <c r="Z15" s="29">
        <f t="shared" si="9"/>
        <v>0</v>
      </c>
      <c r="AA15" s="29">
        <f t="shared" si="9"/>
        <v>5</v>
      </c>
      <c r="AB15" s="29">
        <f t="shared" si="9"/>
        <v>3</v>
      </c>
      <c r="AC15" s="29">
        <f t="shared" si="9"/>
        <v>2</v>
      </c>
      <c r="AD15" s="29">
        <f t="shared" si="9"/>
        <v>0</v>
      </c>
      <c r="AE15" s="29">
        <f t="shared" si="9"/>
        <v>0</v>
      </c>
      <c r="AF15" s="29">
        <f>COUNTIF(AF$8:AF$14,"M1") + COUNTIF(AF$8:AF$14, "MT")+ COUNTIF(AF$8:AF$14, "D")+ COUNTIF(AF$8:AF$14, "M2")+ COUNTIF(AF$8:AF$14, "M3")+ COUNTIF(AF$8:AF$14, "D SN")+ COUNTIF(AF$8:AF$14, "M1 SN")+ COUNTIF(AF$8:AF$14, "MT SN")+COUNTIF(AF$8:AF$14, "M2 SN")+ COUNTIF(AF$8:AF$14, "M3 SN")</f>
        <v>3</v>
      </c>
      <c r="AG15" s="29">
        <f t="shared" si="9"/>
        <v>0</v>
      </c>
      <c r="AH15" s="29">
        <f t="shared" si="9"/>
        <v>5</v>
      </c>
      <c r="AI15" s="29">
        <f t="shared" si="9"/>
        <v>3</v>
      </c>
      <c r="AJ15" s="29">
        <f t="shared" si="9"/>
        <v>2</v>
      </c>
      <c r="AK15" s="29">
        <f t="shared" si="9"/>
        <v>0</v>
      </c>
      <c r="AL15" s="29">
        <f t="shared" si="9"/>
        <v>0</v>
      </c>
      <c r="AM15" s="29">
        <f>COUNTIF(AM$8:AM$14,"M1") + COUNTIF(AM$8:AM$14, "MT")+ COUNTIF(AM$8:AM$14, "D")+ COUNTIF(AM$8:AM$14, "M2")+ COUNTIF(AM$8:AM$14, "M3")+ COUNTIF(AM$8:AM$14, "D SN")+ COUNTIF(AM$8:AM$14, "M1 SN")+ COUNTIF(AM$8:AM$14, "MT SN")+COUNTIF(AM$8:AM$14, "M2 SN")+ COUNTIF(AM$8:AM$14, "M3 SN")</f>
        <v>3</v>
      </c>
      <c r="AN15" s="29">
        <f t="shared" si="9"/>
        <v>0</v>
      </c>
      <c r="AO15" s="29">
        <f t="shared" si="9"/>
        <v>5</v>
      </c>
      <c r="AP15" s="29">
        <f t="shared" si="9"/>
        <v>3</v>
      </c>
      <c r="AQ15" s="24">
        <f t="shared" ref="AQ15:AQ17" si="10">(COUNTIF(L15:AP15,"M")+COUNTIF(L15:AP15,"T")+COUNTIF(L15:AP15,"ID")+COUNTIF(L15:AP15,"IN")+(COUNTIF(L15:AP15,"N")*2)+COUNTIF(L15:AP15,"FO")+COUNTIF(L15:AP15,"LC")+ COUNTIF(L15:AP15,"CE")+(COUNTIF(L15:AP15,"D")*2)+COUNTIF(L15:AP15,"AB")+COUNTIF(L15:AP15,"L"))*6</f>
        <v>0</v>
      </c>
      <c r="AR15" s="19">
        <f t="shared" si="1"/>
        <v>0</v>
      </c>
      <c r="AS15" s="19">
        <f t="shared" si="2"/>
        <v>0</v>
      </c>
      <c r="AT15" s="19">
        <f t="shared" si="3"/>
        <v>0</v>
      </c>
      <c r="AU15" s="19">
        <f t="shared" si="4"/>
        <v>0</v>
      </c>
      <c r="AV15" s="19">
        <f t="shared" si="5"/>
        <v>0</v>
      </c>
      <c r="AW15" s="19">
        <f t="shared" si="6"/>
        <v>0</v>
      </c>
      <c r="AX15" s="19">
        <f t="shared" si="7"/>
        <v>0</v>
      </c>
      <c r="AY15" s="19">
        <f t="shared" si="8"/>
        <v>0</v>
      </c>
    </row>
    <row r="16" spans="1:51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 t="shared" ref="L16:AP16" si="11">COUNTIF(L$8:L$14,"T1") + COUNTIF(L$8:L$14, "MT")+ COUNTIF(L$8:L$14, "D")+ COUNTIF(L$8:L$14, "T2")+ COUNTIF(L$8:L$14, "T1 SN")+ COUNTIF(L$8:L$14, "MT SN")+ COUNTIF(L$8:L$14, "D SN")+ COUNTIF(L$8:L$14, "T2 SN")+ COUNTIF(L$8:L$14, "T3 SN")+ COUNTIF(L$8:L$14, "T3")</f>
        <v>1</v>
      </c>
      <c r="M16" s="29">
        <f>COUNTIF(M$8:M$14,"T1") + COUNTIF(M$8:M$14, "MT")+ COUNTIF(M$8:M$14, "D")+ COUNTIF(M$8:M$14, "T2")+ COUNTIF(M$8:M$14, "T1 SN")+ COUNTIF(M$8:M$14, "MT SN")+ COUNTIF(M$8:M$14, "D SN")+ COUNTIF(M$8:M$14, "T2 SN")+ COUNTIF(M$8:M$14, "T3 SN")+ COUNTIF(M$8:M$14, "T3")</f>
        <v>1</v>
      </c>
      <c r="N16" s="29">
        <f t="shared" si="11"/>
        <v>2</v>
      </c>
      <c r="O16" s="29">
        <f t="shared" si="11"/>
        <v>1</v>
      </c>
      <c r="P16" s="29">
        <f t="shared" si="11"/>
        <v>0</v>
      </c>
      <c r="Q16" s="29">
        <f t="shared" si="11"/>
        <v>0</v>
      </c>
      <c r="R16" s="29">
        <f>COUNTIF(R$8:R$14,"T1") + COUNTIF(R$8:R$14, "MT")+ COUNTIF(R$8:R$14, "D")+ COUNTIF(R$8:R$14, "T2")+ COUNTIF(R$8:R$14, "T1 SN")+ COUNTIF(R$8:R$14, "MT SN")+ COUNTIF(R$8:R$14, "D SN")+ COUNTIF(R$8:R$14, "T2 SN")+ COUNTIF(R$8:R$14, "T3 SN")+ COUNTIF(R$8:R$14, "T3")</f>
        <v>1</v>
      </c>
      <c r="S16" s="29">
        <f t="shared" si="11"/>
        <v>1</v>
      </c>
      <c r="T16" s="29">
        <f t="shared" si="11"/>
        <v>1</v>
      </c>
      <c r="U16" s="29">
        <f t="shared" si="11"/>
        <v>2</v>
      </c>
      <c r="V16" s="29">
        <f t="shared" si="11"/>
        <v>1</v>
      </c>
      <c r="W16" s="29">
        <f t="shared" si="11"/>
        <v>0</v>
      </c>
      <c r="X16" s="29">
        <f t="shared" si="11"/>
        <v>0</v>
      </c>
      <c r="Y16" s="29">
        <f>COUNTIF(Y$8:Y$14,"T1") + COUNTIF(Y$8:Y$14, "MT")+ COUNTIF(Y$8:Y$14, "D")+ COUNTIF(Y$8:Y$14, "T2")+ COUNTIF(Y$8:Y$14, "T1 SN")+ COUNTIF(Y$8:Y$14, "MT SN")+ COUNTIF(Y$8:Y$14, "D SN")+ COUNTIF(Y$8:Y$14, "T2 SN")+ COUNTIF(Y$8:Y$14, "T3 SN")+ COUNTIF(Y$8:Y$14, "T3")</f>
        <v>1</v>
      </c>
      <c r="Z16" s="29">
        <f t="shared" si="11"/>
        <v>0</v>
      </c>
      <c r="AA16" s="29">
        <f t="shared" si="11"/>
        <v>2</v>
      </c>
      <c r="AB16" s="29">
        <f t="shared" si="11"/>
        <v>2</v>
      </c>
      <c r="AC16" s="29">
        <f t="shared" si="11"/>
        <v>1</v>
      </c>
      <c r="AD16" s="29">
        <f t="shared" si="11"/>
        <v>0</v>
      </c>
      <c r="AE16" s="29">
        <f t="shared" si="11"/>
        <v>0</v>
      </c>
      <c r="AF16" s="29">
        <f>COUNTIF(AF$8:AF$14,"T1") + COUNTIF(AF$8:AF$14, "MT")+ COUNTIF(AF$8:AF$14, "D")+ COUNTIF(AF$8:AF$14, "T2")+ COUNTIF(AF$8:AF$14, "T1 SN")+ COUNTIF(AF$8:AF$14, "MT SN")+ COUNTIF(AF$8:AF$14, "D SN")+ COUNTIF(AF$8:AF$14, "T2 SN")+ COUNTIF(AF$8:AF$14, "T3 SN")+ COUNTIF(AF$8:AF$14, "T3")</f>
        <v>1</v>
      </c>
      <c r="AG16" s="29">
        <f t="shared" si="11"/>
        <v>1</v>
      </c>
      <c r="AH16" s="29">
        <f t="shared" si="11"/>
        <v>2</v>
      </c>
      <c r="AI16" s="29">
        <f t="shared" si="11"/>
        <v>2</v>
      </c>
      <c r="AJ16" s="29">
        <f t="shared" si="11"/>
        <v>1</v>
      </c>
      <c r="AK16" s="29">
        <f t="shared" si="11"/>
        <v>0</v>
      </c>
      <c r="AL16" s="29">
        <f t="shared" si="11"/>
        <v>0</v>
      </c>
      <c r="AM16" s="29">
        <f>COUNTIF(AM$8:AM$14,"T1") + COUNTIF(AM$8:AM$14, "MT")+ COUNTIF(AM$8:AM$14, "D")+ COUNTIF(AM$8:AM$14, "T2")+ COUNTIF(AM$8:AM$14, "T1 SN")+ COUNTIF(AM$8:AM$14, "MT SN")+ COUNTIF(AM$8:AM$14, "D SN")+ COUNTIF(AM$8:AM$14, "T2 SN")+ COUNTIF(AM$8:AM$14, "T3 SN")+ COUNTIF(AM$8:AM$14, "T3")</f>
        <v>1</v>
      </c>
      <c r="AN16" s="29">
        <f t="shared" si="11"/>
        <v>1</v>
      </c>
      <c r="AO16" s="29">
        <f t="shared" si="11"/>
        <v>2</v>
      </c>
      <c r="AP16" s="29">
        <f t="shared" si="11"/>
        <v>2</v>
      </c>
      <c r="AQ16" s="24">
        <f t="shared" si="10"/>
        <v>0</v>
      </c>
      <c r="AR16" s="19">
        <f t="shared" si="1"/>
        <v>0</v>
      </c>
      <c r="AS16" s="19">
        <f t="shared" si="2"/>
        <v>0</v>
      </c>
      <c r="AT16" s="19">
        <f t="shared" si="3"/>
        <v>0</v>
      </c>
      <c r="AU16" s="19">
        <f t="shared" si="4"/>
        <v>0</v>
      </c>
      <c r="AV16" s="19">
        <f t="shared" si="5"/>
        <v>0</v>
      </c>
      <c r="AW16" s="19">
        <f t="shared" si="6"/>
        <v>0</v>
      </c>
      <c r="AX16" s="19">
        <f t="shared" si="7"/>
        <v>0</v>
      </c>
      <c r="AY16" s="19">
        <f t="shared" si="8"/>
        <v>0</v>
      </c>
    </row>
    <row r="17" spans="1:991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 t="shared" ref="L17:AP17" si="12">COUNTIF(L$8:L$14,"D SN")+ COUNTIF(L$8:L$14, "M1 SN")+ COUNTIF(L$8:L$14, "SN")+COUNTIF(L$8:L$14, "T1 SN") + COUNTIF(L$8:L$14, "MT SN")+ COUNTIF(L$8:L$14, "M2 SN")+ COUNTIF(L$8:L$14, "SDN")+COUNTIF(L$8:L$14, "T3 SN")</f>
        <v>2</v>
      </c>
      <c r="M17" s="29">
        <f>COUNTIF(M$8:M$14,"D SN")+ COUNTIF(M$8:M$14, "M1 SN")+ COUNTIF(M$8:M$14, "SN")+COUNTIF(M$8:M$14, "T1 SN") + COUNTIF(M$8:M$14, "MT SN")+ COUNTIF(M$8:M$14, "M2 SN")+ COUNTIF(M$8:M$14, "SDN")+COUNTIF(M$8:M$14, "T3 SN")</f>
        <v>0</v>
      </c>
      <c r="N17" s="29">
        <f t="shared" si="12"/>
        <v>2</v>
      </c>
      <c r="O17" s="29">
        <f t="shared" si="12"/>
        <v>1</v>
      </c>
      <c r="P17" s="29">
        <f t="shared" si="12"/>
        <v>2</v>
      </c>
      <c r="Q17" s="29">
        <f t="shared" si="12"/>
        <v>2</v>
      </c>
      <c r="R17" s="29">
        <f>COUNTIF(R$8:R$14,"D SN")+ COUNTIF(R$8:R$14, "M1 SN")+ COUNTIF(R$8:R$14, "SN")+COUNTIF(R$8:R$14, "T1 SN") + COUNTIF(R$8:R$14, "MT SN")+ COUNTIF(R$8:R$14, "M2 SN")+ COUNTIF(R$8:R$14, "SDN")+COUNTIF(R$8:R$14, "T3 SN")</f>
        <v>1</v>
      </c>
      <c r="S17" s="29">
        <f t="shared" si="12"/>
        <v>2</v>
      </c>
      <c r="T17" s="29">
        <f t="shared" si="12"/>
        <v>0</v>
      </c>
      <c r="U17" s="29">
        <f t="shared" si="12"/>
        <v>2</v>
      </c>
      <c r="V17" s="29">
        <f t="shared" si="12"/>
        <v>1</v>
      </c>
      <c r="W17" s="29">
        <f t="shared" si="12"/>
        <v>2</v>
      </c>
      <c r="X17" s="29">
        <f t="shared" si="12"/>
        <v>2</v>
      </c>
      <c r="Y17" s="29">
        <f>COUNTIF(Y$8:Y$14,"D SN")+ COUNTIF(Y$8:Y$14, "M1 SN")+ COUNTIF(Y$8:Y$14, "SN")+COUNTIF(Y$8:Y$14, "T1 SN") + COUNTIF(Y$8:Y$14, "MT SN")+ COUNTIF(Y$8:Y$14, "M2 SN")+ COUNTIF(Y$8:Y$14, "SDN")+COUNTIF(Y$8:Y$14, "T3 SN")</f>
        <v>1</v>
      </c>
      <c r="Z17" s="29">
        <f t="shared" si="12"/>
        <v>1</v>
      </c>
      <c r="AA17" s="29">
        <f t="shared" si="12"/>
        <v>1</v>
      </c>
      <c r="AB17" s="29">
        <f t="shared" si="12"/>
        <v>1</v>
      </c>
      <c r="AC17" s="29">
        <f t="shared" si="12"/>
        <v>1</v>
      </c>
      <c r="AD17" s="29">
        <f t="shared" si="12"/>
        <v>1</v>
      </c>
      <c r="AE17" s="29">
        <f t="shared" si="12"/>
        <v>2</v>
      </c>
      <c r="AF17" s="29">
        <f>COUNTIF(AF$8:AF$14,"D SN")+ COUNTIF(AF$8:AF$14, "M1 SN")+ COUNTIF(AF$8:AF$14, "SN")+COUNTIF(AF$8:AF$14, "T1 SN") + COUNTIF(AF$8:AF$14, "MT SN")+ COUNTIF(AF$8:AF$14, "M2 SN")+ COUNTIF(AF$8:AF$14, "SDN")+COUNTIF(AF$8:AF$14, "T3 SN")</f>
        <v>2</v>
      </c>
      <c r="AG17" s="29">
        <f t="shared" si="12"/>
        <v>2</v>
      </c>
      <c r="AH17" s="29">
        <f t="shared" si="12"/>
        <v>1</v>
      </c>
      <c r="AI17" s="29">
        <f t="shared" si="12"/>
        <v>1</v>
      </c>
      <c r="AJ17" s="29">
        <f t="shared" si="12"/>
        <v>1</v>
      </c>
      <c r="AK17" s="29">
        <f t="shared" si="12"/>
        <v>1</v>
      </c>
      <c r="AL17" s="29">
        <f t="shared" si="12"/>
        <v>2</v>
      </c>
      <c r="AM17" s="29">
        <f>COUNTIF(AM$8:AM$14,"D SN")+ COUNTIF(AM$8:AM$14, "M1 SN")+ COUNTIF(AM$8:AM$14, "SN")+COUNTIF(AM$8:AM$14, "T1 SN") + COUNTIF(AM$8:AM$14, "MT SN")+ COUNTIF(AM$8:AM$14, "M2 SN")+ COUNTIF(AM$8:AM$14, "SDN")+COUNTIF(AM$8:AM$14, "T3 SN")</f>
        <v>2</v>
      </c>
      <c r="AN17" s="29">
        <f t="shared" si="12"/>
        <v>2</v>
      </c>
      <c r="AO17" s="29">
        <f t="shared" si="12"/>
        <v>1</v>
      </c>
      <c r="AP17" s="29">
        <f t="shared" si="12"/>
        <v>1</v>
      </c>
      <c r="AQ17" s="24">
        <f t="shared" si="10"/>
        <v>0</v>
      </c>
      <c r="AR17" s="19">
        <f t="shared" si="1"/>
        <v>0</v>
      </c>
      <c r="AS17" s="19">
        <f t="shared" si="2"/>
        <v>0</v>
      </c>
      <c r="AT17" s="19">
        <f t="shared" si="3"/>
        <v>0</v>
      </c>
      <c r="AU17" s="19">
        <f t="shared" si="4"/>
        <v>0</v>
      </c>
      <c r="AV17" s="19">
        <f t="shared" si="5"/>
        <v>0</v>
      </c>
      <c r="AW17" s="19">
        <f t="shared" si="6"/>
        <v>0</v>
      </c>
      <c r="AX17" s="19">
        <f t="shared" si="7"/>
        <v>0</v>
      </c>
      <c r="AY17" s="19">
        <f t="shared" si="8"/>
        <v>0</v>
      </c>
    </row>
    <row r="18" spans="1:991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3"/>
      <c r="AS18" s="13"/>
      <c r="AT18" s="13"/>
      <c r="AU18" s="13"/>
      <c r="AV18" s="13"/>
      <c r="AW18" s="13"/>
      <c r="AX18" s="14"/>
      <c r="AY18" s="15"/>
    </row>
    <row r="19" spans="1:991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991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35"/>
      <c r="AP20" s="40" t="s">
        <v>79</v>
      </c>
      <c r="AQ20" s="36"/>
      <c r="AR20" s="37"/>
      <c r="AS20" s="37"/>
      <c r="AT20" s="37"/>
      <c r="AU20" s="37"/>
      <c r="AV20" s="37"/>
      <c r="AW20" s="37"/>
      <c r="AX20" s="37"/>
      <c r="AY20" s="38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</row>
    <row r="21" spans="1:991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35"/>
      <c r="AP21" s="40" t="s">
        <v>82</v>
      </c>
      <c r="AQ21" s="43"/>
      <c r="AR21" s="41"/>
      <c r="AS21" s="41"/>
      <c r="AT21" s="41"/>
      <c r="AU21" s="41"/>
      <c r="AV21" s="41"/>
      <c r="AW21" s="41"/>
      <c r="AX21" s="41"/>
      <c r="AY21" s="48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</row>
    <row r="22" spans="1:991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1"/>
      <c r="AQ22" s="43"/>
      <c r="AR22" s="41"/>
      <c r="AS22" s="41"/>
      <c r="AT22" s="41"/>
      <c r="AU22" s="41"/>
      <c r="AV22" s="41"/>
      <c r="AW22" s="41"/>
      <c r="AX22" s="41"/>
      <c r="AY22" s="48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</row>
    <row r="23" spans="1:991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1"/>
      <c r="AQ23" s="43"/>
      <c r="AR23" s="41"/>
      <c r="AS23" s="41"/>
      <c r="AT23" s="41"/>
      <c r="AU23" s="41"/>
      <c r="AV23" s="41"/>
      <c r="AW23" s="41"/>
      <c r="AX23" s="41"/>
      <c r="AY23" s="48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</row>
  </sheetData>
  <mergeCells count="36">
    <mergeCell ref="AW5:AW6"/>
    <mergeCell ref="AX5:AX6"/>
    <mergeCell ref="AY5:AY6"/>
    <mergeCell ref="AQ19:AY19"/>
    <mergeCell ref="E22:Q22"/>
    <mergeCell ref="AT5:AT6"/>
    <mergeCell ref="AU5:AU6"/>
    <mergeCell ref="AV5:AV6"/>
    <mergeCell ref="J6:J7"/>
    <mergeCell ref="K6:K7"/>
    <mergeCell ref="AQ5:AQ6"/>
    <mergeCell ref="AR5:AR6"/>
    <mergeCell ref="AS5:AS6"/>
    <mergeCell ref="E23:Q23"/>
    <mergeCell ref="AA23:AG23"/>
    <mergeCell ref="A1:AP1"/>
    <mergeCell ref="A2:AP2"/>
    <mergeCell ref="A3:AP3"/>
    <mergeCell ref="AK4:AP4"/>
    <mergeCell ref="L5:AP5"/>
    <mergeCell ref="A15:E15"/>
    <mergeCell ref="A16:E16"/>
    <mergeCell ref="A17:E17"/>
    <mergeCell ref="L20:Q20"/>
    <mergeCell ref="E21:Q21"/>
    <mergeCell ref="E6:E7"/>
    <mergeCell ref="F6:F7"/>
    <mergeCell ref="G6:G7"/>
    <mergeCell ref="H6:I6"/>
    <mergeCell ref="B4:T4"/>
    <mergeCell ref="W4:AH4"/>
    <mergeCell ref="A5:A7"/>
    <mergeCell ref="B5:B7"/>
    <mergeCell ref="C5:C7"/>
    <mergeCell ref="D5:D7"/>
    <mergeCell ref="E5:K5"/>
  </mergeCells>
  <conditionalFormatting sqref="L7:AP7">
    <cfRule type="expression" dxfId="27" priority="1" stopIfTrue="1">
      <formula>NOT(ISERROR(SEARCH("DOM",L7)))</formula>
    </cfRule>
  </conditionalFormatting>
  <conditionalFormatting sqref="L7:AP7">
    <cfRule type="expression" dxfId="26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196E-3D2F-43D3-BCD2-C8A6B357CB6A}">
  <dimension ref="A1:ALB23"/>
  <sheetViews>
    <sheetView workbookViewId="0">
      <selection activeCell="AD12" sqref="AD12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42578125" style="1" customWidth="1"/>
    <col min="13" max="13" width="4.7109375" style="1" customWidth="1"/>
    <col min="14" max="14" width="4.85546875" style="1" customWidth="1"/>
    <col min="15" max="15" width="5" style="1" customWidth="1"/>
    <col min="16" max="17" width="4.42578125" style="1" customWidth="1"/>
    <col min="18" max="18" width="4.7109375" style="1" customWidth="1"/>
    <col min="19" max="20" width="4.5703125" style="1" customWidth="1"/>
    <col min="21" max="21" width="5" style="1" customWidth="1"/>
    <col min="22" max="22" width="4.7109375" style="1" customWidth="1"/>
    <col min="23" max="24" width="4.42578125" style="1" customWidth="1"/>
    <col min="25" max="25" width="5" style="1" customWidth="1"/>
    <col min="26" max="26" width="4.5703125" style="1" customWidth="1"/>
    <col min="27" max="27" width="5" style="1" customWidth="1"/>
    <col min="28" max="28" width="5.140625" style="1" customWidth="1"/>
    <col min="29" max="29" width="5" style="1" customWidth="1"/>
    <col min="30" max="30" width="4.5703125" style="1" customWidth="1"/>
    <col min="31" max="31" width="4.42578125" style="1" customWidth="1"/>
    <col min="32" max="32" width="4.7109375" style="1" customWidth="1"/>
    <col min="33" max="34" width="4.85546875" style="1" customWidth="1"/>
    <col min="35" max="36" width="4.5703125" style="1" customWidth="1"/>
    <col min="37" max="37" width="4.42578125" style="1" customWidth="1"/>
    <col min="38" max="38" width="4.5703125" style="1" customWidth="1"/>
    <col min="39" max="39" width="4.7109375" style="1" customWidth="1"/>
    <col min="40" max="40" width="4.5703125" style="1" customWidth="1"/>
    <col min="41" max="41" width="4.7109375" style="1" customWidth="1"/>
    <col min="42" max="42" width="8" style="1" customWidth="1"/>
    <col min="43" max="44" width="8.140625" style="1" customWidth="1"/>
    <col min="45" max="45" width="7.5703125" style="1" customWidth="1"/>
    <col min="46" max="48" width="6.140625" style="1" customWidth="1"/>
    <col min="49" max="49" width="12.42578125" style="1" customWidth="1"/>
    <col min="50" max="50" width="6.28515625" style="1" customWidth="1"/>
    <col min="51" max="989" width="9.7109375" style="1" customWidth="1"/>
    <col min="990" max="990" width="10.28515625" style="1" customWidth="1"/>
    <col min="991" max="991" width="10.28515625" customWidth="1"/>
  </cols>
  <sheetData>
    <row r="1" spans="1:50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X2" s="4"/>
    </row>
    <row r="3" spans="1:50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X3" s="4"/>
    </row>
    <row r="4" spans="1:50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25" t="s">
        <v>3</v>
      </c>
      <c r="W4" s="26"/>
      <c r="X4" s="94" t="s">
        <v>96</v>
      </c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25" t="s">
        <v>4</v>
      </c>
      <c r="AK4" s="26"/>
      <c r="AL4" s="95">
        <v>2022</v>
      </c>
      <c r="AM4" s="95"/>
      <c r="AN4" s="95"/>
      <c r="AO4" s="95"/>
      <c r="AP4" s="5"/>
      <c r="AQ4" s="6"/>
      <c r="AR4" s="6"/>
      <c r="AS4" s="6"/>
      <c r="AT4" s="6"/>
      <c r="AU4" s="6"/>
      <c r="AV4" s="6"/>
      <c r="AW4" s="6"/>
      <c r="AX4" s="7"/>
    </row>
    <row r="5" spans="1:50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69"/>
      <c r="M5" s="102" t="s">
        <v>18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8" t="s">
        <v>5</v>
      </c>
      <c r="AQ5" s="97" t="s">
        <v>6</v>
      </c>
      <c r="AR5" s="97" t="s">
        <v>7</v>
      </c>
      <c r="AS5" s="97" t="s">
        <v>8</v>
      </c>
      <c r="AT5" s="97" t="s">
        <v>9</v>
      </c>
      <c r="AU5" s="97" t="s">
        <v>10</v>
      </c>
      <c r="AV5" s="106" t="s">
        <v>11</v>
      </c>
      <c r="AW5" s="106" t="s">
        <v>12</v>
      </c>
      <c r="AX5" s="97" t="s">
        <v>13</v>
      </c>
    </row>
    <row r="6" spans="1:50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72">
        <v>1</v>
      </c>
      <c r="M6" s="66">
        <v>2</v>
      </c>
      <c r="N6" s="72">
        <v>3</v>
      </c>
      <c r="O6" s="70">
        <v>4</v>
      </c>
      <c r="P6" s="72">
        <v>5</v>
      </c>
      <c r="Q6" s="70">
        <v>6</v>
      </c>
      <c r="R6" s="72">
        <v>7</v>
      </c>
      <c r="S6" s="70">
        <v>8</v>
      </c>
      <c r="T6" s="72">
        <v>9</v>
      </c>
      <c r="U6" s="70">
        <v>10</v>
      </c>
      <c r="V6" s="72">
        <v>11</v>
      </c>
      <c r="W6" s="70">
        <v>12</v>
      </c>
      <c r="X6" s="72">
        <v>13</v>
      </c>
      <c r="Y6" s="70">
        <v>14</v>
      </c>
      <c r="Z6" s="72">
        <v>15</v>
      </c>
      <c r="AA6" s="70">
        <v>16</v>
      </c>
      <c r="AB6" s="72">
        <v>17</v>
      </c>
      <c r="AC6" s="70">
        <v>18</v>
      </c>
      <c r="AD6" s="72">
        <v>19</v>
      </c>
      <c r="AE6" s="70">
        <v>20</v>
      </c>
      <c r="AF6" s="72">
        <v>21</v>
      </c>
      <c r="AG6" s="70">
        <v>22</v>
      </c>
      <c r="AH6" s="72">
        <v>23</v>
      </c>
      <c r="AI6" s="70">
        <v>24</v>
      </c>
      <c r="AJ6" s="72">
        <v>25</v>
      </c>
      <c r="AK6" s="70">
        <v>26</v>
      </c>
      <c r="AL6" s="72">
        <v>27</v>
      </c>
      <c r="AM6" s="70">
        <v>28</v>
      </c>
      <c r="AN6" s="72">
        <v>29</v>
      </c>
      <c r="AO6" s="70">
        <v>30</v>
      </c>
      <c r="AP6" s="108"/>
      <c r="AQ6" s="97"/>
      <c r="AR6" s="97"/>
      <c r="AS6" s="97"/>
      <c r="AT6" s="97"/>
      <c r="AU6" s="97"/>
      <c r="AV6" s="106"/>
      <c r="AW6" s="106"/>
      <c r="AX6" s="97"/>
    </row>
    <row r="7" spans="1:50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25</v>
      </c>
      <c r="Y7" s="27" t="s">
        <v>26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25</v>
      </c>
      <c r="AF7" s="27" t="s">
        <v>26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  <c r="AL7" s="27" t="s">
        <v>25</v>
      </c>
      <c r="AM7" s="27" t="s">
        <v>26</v>
      </c>
      <c r="AN7" s="27" t="s">
        <v>27</v>
      </c>
      <c r="AO7" s="27" t="s">
        <v>28</v>
      </c>
      <c r="AP7" s="23" t="s">
        <v>32</v>
      </c>
      <c r="AQ7" s="8" t="s">
        <v>33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</row>
    <row r="8" spans="1:50" x14ac:dyDescent="0.25">
      <c r="A8" s="22" t="s">
        <v>56</v>
      </c>
      <c r="B8" s="20">
        <v>1160179</v>
      </c>
      <c r="C8" s="20" t="s">
        <v>107</v>
      </c>
      <c r="D8" s="20" t="s">
        <v>35</v>
      </c>
      <c r="E8" s="21"/>
      <c r="F8" s="21"/>
      <c r="G8" s="21"/>
      <c r="H8" s="21"/>
      <c r="I8" s="21"/>
      <c r="J8" s="21"/>
      <c r="K8" s="21"/>
      <c r="L8" s="54" t="s">
        <v>21</v>
      </c>
      <c r="M8" s="73"/>
      <c r="N8" s="73"/>
      <c r="O8" s="52" t="s">
        <v>73</v>
      </c>
      <c r="P8" s="55"/>
      <c r="Q8" s="55" t="s">
        <v>73</v>
      </c>
      <c r="R8" s="54" t="s">
        <v>73</v>
      </c>
      <c r="S8" s="54" t="s">
        <v>21</v>
      </c>
      <c r="T8" s="73"/>
      <c r="U8" s="73"/>
      <c r="V8" s="52" t="s">
        <v>73</v>
      </c>
      <c r="W8" s="55"/>
      <c r="X8" s="55" t="s">
        <v>73</v>
      </c>
      <c r="Y8" s="54" t="s">
        <v>73</v>
      </c>
      <c r="Z8" s="54" t="s">
        <v>21</v>
      </c>
      <c r="AA8" s="73"/>
      <c r="AB8" s="73"/>
      <c r="AC8" s="52" t="s">
        <v>73</v>
      </c>
      <c r="AD8" s="55"/>
      <c r="AE8" s="55" t="s">
        <v>73</v>
      </c>
      <c r="AF8" s="54" t="s">
        <v>73</v>
      </c>
      <c r="AG8" s="54" t="s">
        <v>21</v>
      </c>
      <c r="AH8" s="73"/>
      <c r="AI8" s="73"/>
      <c r="AJ8" s="54" t="s">
        <v>73</v>
      </c>
      <c r="AK8" s="55"/>
      <c r="AL8" s="55" t="s">
        <v>73</v>
      </c>
      <c r="AM8" s="54" t="s">
        <v>73</v>
      </c>
      <c r="AN8" s="54" t="s">
        <v>21</v>
      </c>
      <c r="AO8" s="73"/>
      <c r="AP8" s="24">
        <f t="shared" ref="AP8:AP14" si="0">(COUNTIF(M8:AO8,"M3")+COUNTIF(M8:AO8,"M3 SN")+COUNTIF(M8:AO8,"T2")+COUNTIF(M8:AO8,"T2 SN")+COUNTIF(M8:AO8,"FO")+COUNTIF(M8:AO8,"LC")+COUNTIF(M8:AO8,"CE")+(COUNTIF(M8:AO8,"D"))*2+(COUNTIF(M8:AO8,"D SN"))*2+COUNTIF(M8:AO8,"AB")+COUNTIF(M8:AO8,"L")+COUNTIF(M8:AO8,"FD"))*6+(COUNTIF(M8:AO8,"M1")+COUNTIF(M8:AO8,"M2")+COUNTIF(M8:AO8,"M1 SN")+COUNTIF(M8:AO8,"M2 SN")+COUNTIF(M8:AO8,"FD"))*5+(COUNTIF(M8:AO8,"T1")+COUNTIF(M8:AO8,"T1 SN")+COUNTIF(M8:AO8,"FD"))*7+(COUNTIF(M8:AO8,"T3")+COUNTIF(M8:AO8,"FD")+COUNTIF(M8:AO8,"T3 SN"))*4+(COUNTIF(M8:AO8,"MT")+COUNTIF(M8:AO8,"MT SN")+COUNTIF(M8:AO8,"FD"))*8</f>
        <v>108</v>
      </c>
      <c r="AQ8" s="19">
        <f t="shared" ref="AQ8:AQ17" si="1">IF(A8&lt;&gt;"",COUNTIF(M8:AO8,"LM")+COUNTIF(M8:AO8,"L"),"")+COUNTIF(M8:AO8,"LP")</f>
        <v>0</v>
      </c>
      <c r="AR8" s="19">
        <f t="shared" ref="AR8:AR17" si="2">IF(A8&lt;&gt;"",COUNTIF(M8:AO8,"AB"),"")</f>
        <v>0</v>
      </c>
      <c r="AS8" s="19">
        <f t="shared" ref="AS8:AS17" si="3">IF(A8&lt;&gt;"",COUNTIF(M8:AO8,"FE"),"")</f>
        <v>0</v>
      </c>
      <c r="AT8" s="19">
        <f t="shared" ref="AT8:AT17" si="4">IF(A8&lt;&gt;"",COUNTIF(M8:AO8,"LC"),"")</f>
        <v>0</v>
      </c>
      <c r="AU8" s="19">
        <f t="shared" ref="AU8:AU17" si="5">IF(A8&lt;&gt;"",COUNTIF(M8:AO8,"CE"),"")</f>
        <v>0</v>
      </c>
      <c r="AV8" s="19">
        <f t="shared" ref="AV8:AV17" si="6">IF(A8&lt;&gt;"",COUNTIF(M8:AO8,"AF1")+COUNTIF(M8:AO8,"AF2")+COUNTIF(M8:AO8,"AF3")+COUNTIF(M8:AO8,"AF4")+COUNTIF(M8:AO8,"AF5")+COUNTIF(M8:AO8,"AF6")+COUNTIF(M8:AO8,"AF7")+COUNTIF(M8:AO8,"AF8")+COUNTIF(M8:AO8,"AF9")+COUNTIF(M8:AO8,"AF10")+COUNTIF(M8:AO8,"AF11")+COUNTIF(M8:AO8,"AF12")+COUNTIF(M8:AO8,"AF13")+COUNTIF(M8:AO8,"AF14"),"")</f>
        <v>0</v>
      </c>
      <c r="AW8" s="19">
        <f t="shared" ref="AW8:AW17" si="7">IF(A8&lt;&gt;"",COUNTIF(M8:AO8,"CE")+COUNTIF(M8:AO8,"L")+COUNTIF(M8:AO8,"LM")+COUNTIF(M8:AO8,"LP")+COUNTIF(M8:AO8,"LC")+COUNTIF(M8:AO8,"AB")+COUNTIF(M8:AO8,"AF1")+COUNTIF(M8:AO8,"AF2")+COUNTIF(M8:AO8,"AF3")+COUNTIF(M8:AO8,"AF4")+COUNTIF(M8:AO8,"AF5")+COUNTIF(M8:AO8,"AF6")+COUNTIF(M8:AO8,"AF7")+COUNTIF(M8:AO8,"AF8")+COUNTIF(M8:AO8,"AF9")+COUNTIF(M8:AO8,"AF10")+COUNTIF(M8:AO8,"AF11")+COUNTIF(M8:AO8,"AF12")+COUNTIF(M8:AO8,"AF13")+COUNTIF(M8:AO8,"AF14")+COUNTIF(M8:AO8,"RC")+COUNTIF(M8:AO8,"FO")+COUNTIF(M8:AO8,"FE"),"")</f>
        <v>0</v>
      </c>
      <c r="AX8" s="19">
        <f t="shared" ref="AX8:AX17" si="8">IF(A8&lt;&gt;"",COUNTIF(M8:AO8,"PDD")+COUNTIF(M8:AO8,"PFD")+COUNTIF(M8:AO8,"PDN")+COUNTIF(M8:AO8,"PFN"),"")</f>
        <v>0</v>
      </c>
    </row>
    <row r="9" spans="1:50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5"/>
      <c r="M9" s="73"/>
      <c r="N9" s="73"/>
      <c r="O9" s="54" t="s">
        <v>65</v>
      </c>
      <c r="P9" s="54"/>
      <c r="Q9" s="55"/>
      <c r="R9" s="55"/>
      <c r="S9" s="55"/>
      <c r="T9" s="73"/>
      <c r="U9" s="73"/>
      <c r="V9" s="54" t="s">
        <v>65</v>
      </c>
      <c r="W9" s="54"/>
      <c r="X9" s="54"/>
      <c r="Y9" s="55"/>
      <c r="Z9" s="55"/>
      <c r="AA9" s="73"/>
      <c r="AB9" s="73"/>
      <c r="AC9" s="54" t="s">
        <v>65</v>
      </c>
      <c r="AD9" s="54"/>
      <c r="AE9" s="54"/>
      <c r="AF9" s="55"/>
      <c r="AG9" s="55"/>
      <c r="AH9" s="73"/>
      <c r="AI9" s="73"/>
      <c r="AJ9" s="54" t="s">
        <v>65</v>
      </c>
      <c r="AK9" s="54"/>
      <c r="AL9" s="54"/>
      <c r="AM9" s="55"/>
      <c r="AN9" s="55"/>
      <c r="AO9" s="73"/>
      <c r="AP9" s="24">
        <f t="shared" si="0"/>
        <v>20</v>
      </c>
      <c r="AQ9" s="19">
        <f t="shared" si="1"/>
        <v>0</v>
      </c>
      <c r="AR9" s="19">
        <f t="shared" si="2"/>
        <v>0</v>
      </c>
      <c r="AS9" s="19">
        <f t="shared" si="3"/>
        <v>0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0</v>
      </c>
      <c r="AX9" s="19">
        <f t="shared" si="8"/>
        <v>0</v>
      </c>
    </row>
    <row r="10" spans="1:50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2" t="s">
        <v>85</v>
      </c>
      <c r="M10" s="73"/>
      <c r="N10" s="73"/>
      <c r="O10" s="52"/>
      <c r="P10" s="54"/>
      <c r="Q10" s="54" t="s">
        <v>73</v>
      </c>
      <c r="R10" s="54" t="s">
        <v>84</v>
      </c>
      <c r="S10" s="54" t="s">
        <v>73</v>
      </c>
      <c r="T10" s="73"/>
      <c r="U10" s="75"/>
      <c r="V10" s="53"/>
      <c r="W10" s="52"/>
      <c r="X10" s="54" t="s">
        <v>73</v>
      </c>
      <c r="Y10" s="54" t="s">
        <v>84</v>
      </c>
      <c r="Z10" s="54" t="s">
        <v>73</v>
      </c>
      <c r="AA10" s="74" t="s">
        <v>82</v>
      </c>
      <c r="AB10" s="75" t="s">
        <v>82</v>
      </c>
      <c r="AC10" s="53" t="s">
        <v>79</v>
      </c>
      <c r="AD10" s="52" t="s">
        <v>79</v>
      </c>
      <c r="AE10" s="53" t="s">
        <v>85</v>
      </c>
      <c r="AF10" s="52" t="s">
        <v>88</v>
      </c>
      <c r="AG10" s="52" t="s">
        <v>85</v>
      </c>
      <c r="AH10" s="74" t="s">
        <v>102</v>
      </c>
      <c r="AI10" s="75" t="s">
        <v>82</v>
      </c>
      <c r="AJ10" s="53" t="s">
        <v>79</v>
      </c>
      <c r="AK10" s="52" t="s">
        <v>79</v>
      </c>
      <c r="AL10" s="53" t="s">
        <v>85</v>
      </c>
      <c r="AM10" s="52" t="s">
        <v>88</v>
      </c>
      <c r="AN10" s="52" t="s">
        <v>85</v>
      </c>
      <c r="AO10" s="74" t="s">
        <v>102</v>
      </c>
      <c r="AP10" s="24">
        <f t="shared" si="0"/>
        <v>56</v>
      </c>
      <c r="AQ10" s="19">
        <f t="shared" si="1"/>
        <v>0</v>
      </c>
      <c r="AR10" s="19">
        <f t="shared" si="2"/>
        <v>0</v>
      </c>
      <c r="AS10" s="19">
        <f t="shared" si="3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</row>
    <row r="11" spans="1:50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78" t="s">
        <v>79</v>
      </c>
      <c r="M11" s="75" t="s">
        <v>82</v>
      </c>
      <c r="N11" s="74" t="s">
        <v>82</v>
      </c>
      <c r="O11" s="52" t="s">
        <v>103</v>
      </c>
      <c r="P11" s="52" t="s">
        <v>87</v>
      </c>
      <c r="Q11" s="54" t="s">
        <v>90</v>
      </c>
      <c r="R11" s="54" t="s">
        <v>86</v>
      </c>
      <c r="S11" s="54" t="s">
        <v>104</v>
      </c>
      <c r="T11" s="75" t="s">
        <v>82</v>
      </c>
      <c r="U11" s="75" t="s">
        <v>82</v>
      </c>
      <c r="V11" s="54" t="s">
        <v>108</v>
      </c>
      <c r="W11" s="54" t="s">
        <v>109</v>
      </c>
      <c r="X11" s="54" t="s">
        <v>105</v>
      </c>
      <c r="Y11" s="54" t="s">
        <v>108</v>
      </c>
      <c r="Z11" s="79" t="s">
        <v>79</v>
      </c>
      <c r="AA11" s="73"/>
      <c r="AB11" s="73"/>
      <c r="AC11" s="54" t="s">
        <v>65</v>
      </c>
      <c r="AD11" s="54" t="s">
        <v>66</v>
      </c>
      <c r="AE11" s="54" t="s">
        <v>21</v>
      </c>
      <c r="AF11" s="54" t="s">
        <v>65</v>
      </c>
      <c r="AH11" s="73"/>
      <c r="AI11" s="73"/>
      <c r="AJ11" s="54" t="s">
        <v>65</v>
      </c>
      <c r="AK11" s="54" t="s">
        <v>66</v>
      </c>
      <c r="AL11" s="54" t="s">
        <v>21</v>
      </c>
      <c r="AM11" s="54" t="s">
        <v>65</v>
      </c>
      <c r="AO11" s="73"/>
      <c r="AP11" s="24">
        <f t="shared" si="0"/>
        <v>82</v>
      </c>
      <c r="AQ11" s="19">
        <f t="shared" si="1"/>
        <v>0</v>
      </c>
      <c r="AR11" s="19">
        <f t="shared" si="2"/>
        <v>0</v>
      </c>
      <c r="AS11" s="19">
        <f t="shared" si="3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</row>
    <row r="12" spans="1:50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2" t="s">
        <v>79</v>
      </c>
      <c r="M12" s="75" t="s">
        <v>82</v>
      </c>
      <c r="N12" s="74" t="s">
        <v>82</v>
      </c>
      <c r="O12" s="52" t="s">
        <v>79</v>
      </c>
      <c r="P12" s="52" t="s">
        <v>79</v>
      </c>
      <c r="Q12" s="52" t="s">
        <v>110</v>
      </c>
      <c r="R12" s="52" t="s">
        <v>79</v>
      </c>
      <c r="S12" s="52" t="s">
        <v>79</v>
      </c>
      <c r="T12" s="75" t="s">
        <v>82</v>
      </c>
      <c r="U12" s="75" t="s">
        <v>82</v>
      </c>
      <c r="V12" s="52" t="s">
        <v>79</v>
      </c>
      <c r="W12" s="52" t="s">
        <v>79</v>
      </c>
      <c r="X12" s="54" t="s">
        <v>105</v>
      </c>
      <c r="Y12" s="54" t="s">
        <v>113</v>
      </c>
      <c r="Z12" s="79" t="s">
        <v>79</v>
      </c>
      <c r="AA12" s="73"/>
      <c r="AB12" s="73"/>
      <c r="AC12" s="54"/>
      <c r="AD12" s="54"/>
      <c r="AE12" s="54" t="s">
        <v>21</v>
      </c>
      <c r="AF12" s="54"/>
      <c r="AG12" s="54"/>
      <c r="AH12" s="73"/>
      <c r="AI12" s="73"/>
      <c r="AJ12" s="54"/>
      <c r="AK12" s="54"/>
      <c r="AL12" s="54" t="s">
        <v>21</v>
      </c>
      <c r="AM12" s="54"/>
      <c r="AN12" s="54"/>
      <c r="AO12" s="73"/>
      <c r="AP12" s="24">
        <f t="shared" si="0"/>
        <v>24</v>
      </c>
      <c r="AQ12" s="19">
        <f t="shared" si="1"/>
        <v>0</v>
      </c>
      <c r="AR12" s="19">
        <f t="shared" si="2"/>
        <v>0</v>
      </c>
      <c r="AS12" s="19">
        <f t="shared" si="3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</row>
    <row r="13" spans="1:50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2" t="s">
        <v>41</v>
      </c>
      <c r="M13" s="74" t="s">
        <v>41</v>
      </c>
      <c r="N13" s="74" t="s">
        <v>41</v>
      </c>
      <c r="O13" s="52" t="s">
        <v>41</v>
      </c>
      <c r="P13" s="52" t="s">
        <v>41</v>
      </c>
      <c r="Q13" s="52" t="s">
        <v>41</v>
      </c>
      <c r="R13" s="52" t="s">
        <v>41</v>
      </c>
      <c r="S13" s="52" t="s">
        <v>41</v>
      </c>
      <c r="T13" s="74" t="s">
        <v>41</v>
      </c>
      <c r="U13" s="74" t="s">
        <v>41</v>
      </c>
      <c r="V13" s="52" t="s">
        <v>41</v>
      </c>
      <c r="W13" s="52" t="s">
        <v>41</v>
      </c>
      <c r="X13" s="52" t="s">
        <v>41</v>
      </c>
      <c r="Y13" s="52" t="s">
        <v>41</v>
      </c>
      <c r="Z13" s="52" t="s">
        <v>41</v>
      </c>
      <c r="AA13" s="75" t="s">
        <v>82</v>
      </c>
      <c r="AB13" s="75" t="s">
        <v>82</v>
      </c>
      <c r="AC13" s="53" t="s">
        <v>79</v>
      </c>
      <c r="AD13" s="52" t="s">
        <v>79</v>
      </c>
      <c r="AE13" s="53" t="s">
        <v>105</v>
      </c>
      <c r="AF13" s="54" t="s">
        <v>104</v>
      </c>
      <c r="AG13" s="52" t="s">
        <v>106</v>
      </c>
      <c r="AH13" s="75" t="s">
        <v>82</v>
      </c>
      <c r="AI13" s="75" t="s">
        <v>82</v>
      </c>
      <c r="AJ13" s="53" t="s">
        <v>79</v>
      </c>
      <c r="AK13" s="52" t="s">
        <v>79</v>
      </c>
      <c r="AL13" s="53" t="s">
        <v>105</v>
      </c>
      <c r="AM13" s="54" t="s">
        <v>104</v>
      </c>
      <c r="AN13" s="52" t="s">
        <v>106</v>
      </c>
      <c r="AO13" s="75" t="s">
        <v>82</v>
      </c>
      <c r="AP13" s="24">
        <f t="shared" si="0"/>
        <v>0</v>
      </c>
      <c r="AQ13" s="19">
        <f t="shared" si="1"/>
        <v>0</v>
      </c>
      <c r="AR13" s="19">
        <f t="shared" si="2"/>
        <v>0</v>
      </c>
      <c r="AS13" s="19">
        <f t="shared" si="3"/>
        <v>14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14</v>
      </c>
      <c r="AX13" s="19">
        <f t="shared" si="8"/>
        <v>0</v>
      </c>
    </row>
    <row r="14" spans="1:50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/>
      <c r="M14" s="73"/>
      <c r="N14" s="73"/>
      <c r="O14" s="54" t="s">
        <v>72</v>
      </c>
      <c r="P14" s="54"/>
      <c r="Q14" s="54" t="s">
        <v>76</v>
      </c>
      <c r="R14" s="54" t="s">
        <v>21</v>
      </c>
      <c r="T14" s="73"/>
      <c r="U14" s="73"/>
      <c r="V14" s="54" t="s">
        <v>72</v>
      </c>
      <c r="W14" s="54"/>
      <c r="X14" s="54" t="s">
        <v>76</v>
      </c>
      <c r="Y14" s="54" t="s">
        <v>21</v>
      </c>
      <c r="AA14" s="73"/>
      <c r="AB14" s="73"/>
      <c r="AC14" s="54" t="s">
        <v>72</v>
      </c>
      <c r="AD14" s="54"/>
      <c r="AE14" s="54" t="s">
        <v>76</v>
      </c>
      <c r="AF14" s="54" t="s">
        <v>21</v>
      </c>
      <c r="AH14" s="73"/>
      <c r="AI14" s="73"/>
      <c r="AJ14" s="54" t="s">
        <v>72</v>
      </c>
      <c r="AK14" s="54"/>
      <c r="AL14" s="54" t="s">
        <v>76</v>
      </c>
      <c r="AM14" s="54" t="s">
        <v>21</v>
      </c>
      <c r="AO14" s="73"/>
      <c r="AP14" s="24">
        <f t="shared" si="0"/>
        <v>96</v>
      </c>
      <c r="AQ14" s="19">
        <f t="shared" si="1"/>
        <v>0</v>
      </c>
      <c r="AR14" s="19">
        <f t="shared" si="2"/>
        <v>0</v>
      </c>
      <c r="AS14" s="19">
        <f t="shared" si="3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0</v>
      </c>
    </row>
    <row r="15" spans="1:50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 t="shared" ref="L15:AO15" si="9">COUNTIF(L$8:L$14,"M1") + COUNTIF(L$8:L$14, "MT")+ COUNTIF(L$8:L$14, "D")+ COUNTIF(L$8:L$14, "M2")+ COUNTIF(L$8:L$14, "M3")+ COUNTIF(L$8:L$14, "D SN")+ COUNTIF(L$8:L$14, "M1 SN")+ COUNTIF(L$8:L$14, "MT SN")+COUNTIF(L$8:L$14, "M2 SN")+ COUNTIF(L$8:L$14, "M3 SN")</f>
        <v>2</v>
      </c>
      <c r="M15" s="29">
        <f>COUNTIF(M$8:M$14,"M1") + COUNTIF(M$8:M$14, "MT")+ COUNTIF(M$8:M$14, "D")+ COUNTIF(M$8:M$14, "M2")+ COUNTIF(M$8:M$14, "M3")+ COUNTIF(M$8:M$14, "D SN")+ COUNTIF(M$8:M$14, "M1 SN")+ COUNTIF(M$8:M$14, "MT SN")+COUNTIF(M$8:M$14, "M2 SN")+ COUNTIF(M$8:M$14, "M3 SN")</f>
        <v>0</v>
      </c>
      <c r="N15" s="29">
        <f t="shared" si="9"/>
        <v>0</v>
      </c>
      <c r="O15" s="29">
        <f>COUNTIF(O$8:O$14,"M1") + COUNTIF(O$8:O$14, "MT")+ COUNTIF(O$8:O$14, "D")+ COUNTIF(O$8:O$14, "M2")+ COUNTIF(O$8:O$14, "M3")+ COUNTIF(O$8:O$14, "D SN")+ COUNTIF(O$8:O$14, "M1 SN")+ COUNTIF(O$8:O$14, "MT SN")+COUNTIF(O$8:O$14, "M2 SN")+ COUNTIF(O$8:O$14, "M3 SN")</f>
        <v>2</v>
      </c>
      <c r="P15" s="29">
        <f t="shared" si="9"/>
        <v>0</v>
      </c>
      <c r="Q15" s="29">
        <f t="shared" si="9"/>
        <v>4</v>
      </c>
      <c r="R15" s="29">
        <f t="shared" si="9"/>
        <v>3</v>
      </c>
      <c r="S15" s="29">
        <f t="shared" si="9"/>
        <v>2</v>
      </c>
      <c r="T15" s="29">
        <f t="shared" si="9"/>
        <v>0</v>
      </c>
      <c r="U15" s="29">
        <f t="shared" si="9"/>
        <v>0</v>
      </c>
      <c r="V15" s="29">
        <f>COUNTIF(V$8:V$14,"M1") + COUNTIF(V$8:V$14, "MT")+ COUNTIF(V$8:V$14, "D")+ COUNTIF(V$8:V$14, "M2")+ COUNTIF(V$8:V$14, "M3")+ COUNTIF(V$8:V$14, "D SN")+ COUNTIF(V$8:V$14, "M1 SN")+ COUNTIF(V$8:V$14, "MT SN")+COUNTIF(V$8:V$14, "M2 SN")+ COUNTIF(V$8:V$14, "M3 SN")</f>
        <v>2</v>
      </c>
      <c r="W15" s="29">
        <f t="shared" si="9"/>
        <v>0</v>
      </c>
      <c r="X15" s="29">
        <f t="shared" si="9"/>
        <v>3</v>
      </c>
      <c r="Y15" s="29">
        <f t="shared" si="9"/>
        <v>2</v>
      </c>
      <c r="Z15" s="29">
        <f t="shared" si="9"/>
        <v>2</v>
      </c>
      <c r="AA15" s="29">
        <f t="shared" si="9"/>
        <v>0</v>
      </c>
      <c r="AB15" s="29">
        <f>COUNTIF(AB$8:AB$14,"M1") + COUNTIF(AB$8:AB$14, "MT")+ COUNTIF(AB$8:AB$14, "D")+ COUNTIF(AB$8:AB$14, "M2")+ COUNTIF(AB$8:AB$14, "M3")+ COUNTIF(AB$8:AB$14, "D SN")+ COUNTIF(AB$8:AB$14, "M1 SN")+ COUNTIF(AB$8:AB$14, "MT SN")+COUNTIF(AB$8:AB$14, "M2 SN")+ COUNTIF(AB$8:AB$14, "M3 SN")</f>
        <v>0</v>
      </c>
      <c r="AC15" s="29">
        <f>COUNTIF(AC$8:AC$14,"M1") + COUNTIF(AC$8:AC$14, "MT")+ COUNTIF(AC$8:AC$14, "D")+ COUNTIF(AC$8:AC$14, "M2")+ COUNTIF(AC$8:AC$14, "M3")+ COUNTIF(AC$8:AC$14, "D SN")+ COUNTIF(AC$8:AC$14, "M1 SN")+ COUNTIF(AC$8:AC$14, "MT SN")+COUNTIF(AC$8:AC$14, "M2 SN")+ COUNTIF(AC$8:AC$14, "M3 SN")</f>
        <v>3</v>
      </c>
      <c r="AD15" s="29">
        <f t="shared" ref="AD15:AH15" si="10">COUNTIF(AD$8:AD$14,"M1") + COUNTIF(AD$8:AD$14, "MT")+ COUNTIF(AD$8:AD$14, "D")+ COUNTIF(AD$8:AD$14, "M2")+ COUNTIF(AD$8:AD$14, "M3")+ COUNTIF(AD$8:AD$14, "D SN")+ COUNTIF(AD$8:AD$14, "M1 SN")+ COUNTIF(AD$8:AD$14, "MT SN")+COUNTIF(AD$8:AD$14, "M2 SN")+ COUNTIF(AD$8:AD$14, "M3 SN")</f>
        <v>0</v>
      </c>
      <c r="AE15" s="29">
        <f t="shared" si="10"/>
        <v>5</v>
      </c>
      <c r="AF15" s="29">
        <f t="shared" si="10"/>
        <v>3</v>
      </c>
      <c r="AG15" s="29">
        <f t="shared" si="10"/>
        <v>2</v>
      </c>
      <c r="AH15" s="29">
        <f t="shared" si="10"/>
        <v>0</v>
      </c>
      <c r="AI15" s="29">
        <f t="shared" si="9"/>
        <v>0</v>
      </c>
      <c r="AJ15" s="29">
        <f>COUNTIF(AJ$8:AJ$14,"M1") + COUNTIF(AJ$8:AJ$14, "MT")+ COUNTIF(AJ$8:AJ$14, "D")+ COUNTIF(AJ$8:AJ$14, "M2")+ COUNTIF(AJ$8:AJ$14, "M3")+ COUNTIF(AJ$8:AJ$14, "D SN")+ COUNTIF(AJ$8:AJ$14, "M1 SN")+ COUNTIF(AJ$8:AJ$14, "MT SN")+COUNTIF(AJ$8:AJ$14, "M2 SN")+ COUNTIF(AJ$8:AJ$14, "M3 SN")</f>
        <v>3</v>
      </c>
      <c r="AK15" s="29">
        <f t="shared" si="9"/>
        <v>0</v>
      </c>
      <c r="AL15" s="29">
        <f t="shared" si="9"/>
        <v>5</v>
      </c>
      <c r="AM15" s="29">
        <f t="shared" si="9"/>
        <v>3</v>
      </c>
      <c r="AN15" s="29">
        <f t="shared" si="9"/>
        <v>2</v>
      </c>
      <c r="AO15" s="29">
        <f t="shared" si="9"/>
        <v>0</v>
      </c>
      <c r="AP15" s="24">
        <f>(COUNTIF(L15:AO15,"M")+COUNTIF(M15:AO15,"T")+COUNTIF(M15:AO15,"ID")+COUNTIF(M15:AO15,"IN")+(COUNTIF(M15:AO15,"N")*2)+COUNTIF(M15:AO15,"FO")+COUNTIF(M15:AO15,"LC")+ COUNTIF(M15:AO15,"CE")+(COUNTIF(M15:AO15,"D")*2)+COUNTIF(M15:AO15,"AB")+COUNTIF(M15:AO15,"L"))*6</f>
        <v>0</v>
      </c>
      <c r="AQ15" s="19">
        <f t="shared" si="1"/>
        <v>0</v>
      </c>
      <c r="AR15" s="19">
        <f t="shared" si="2"/>
        <v>0</v>
      </c>
      <c r="AS15" s="19">
        <f t="shared" si="3"/>
        <v>0</v>
      </c>
      <c r="AT15" s="19">
        <f t="shared" si="4"/>
        <v>0</v>
      </c>
      <c r="AU15" s="19">
        <f t="shared" si="5"/>
        <v>0</v>
      </c>
      <c r="AV15" s="19">
        <f t="shared" si="6"/>
        <v>0</v>
      </c>
      <c r="AW15" s="19">
        <f t="shared" si="7"/>
        <v>0</v>
      </c>
      <c r="AX15" s="19">
        <f t="shared" si="8"/>
        <v>0</v>
      </c>
    </row>
    <row r="16" spans="1:50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 t="shared" ref="L16:AO16" si="11">COUNTIF(L$8:L$14,"T1") + COUNTIF(L$8:L$14, "MT")+ COUNTIF(L$8:L$14, "D")+ COUNTIF(L$8:L$14, "T2")+ COUNTIF(L$8:L$14, "T1 SN")+ COUNTIF(L$8:L$14, "MT SN")+ COUNTIF(L$8:L$14, "D SN")+ COUNTIF(L$8:L$14, "T2 SN")+ COUNTIF(L$8:L$14, "T3 SN")+ COUNTIF(L$8:L$14, "T3")</f>
        <v>1</v>
      </c>
      <c r="M16" s="29">
        <f>COUNTIF(M$8:M$14,"T1") + COUNTIF(M$8:M$14, "MT")+ COUNTIF(M$8:M$14, "D")+ COUNTIF(M$8:M$14, "T2")+ COUNTIF(M$8:M$14, "T1 SN")+ COUNTIF(M$8:M$14, "MT SN")+ COUNTIF(M$8:M$14, "D SN")+ COUNTIF(M$8:M$14, "T2 SN")+ COUNTIF(M$8:M$14, "T3 SN")+ COUNTIF(M$8:M$14, "T3")</f>
        <v>0</v>
      </c>
      <c r="N16" s="29">
        <f t="shared" si="11"/>
        <v>0</v>
      </c>
      <c r="O16" s="29">
        <f>COUNTIF(O$8:O$14,"T1") + COUNTIF(O$8:O$14, "MT")+ COUNTIF(O$8:O$14, "D")+ COUNTIF(O$8:O$14, "T2")+ COUNTIF(O$8:O$14, "T1 SN")+ COUNTIF(O$8:O$14, "MT SN")+ COUNTIF(O$8:O$14, "D SN")+ COUNTIF(O$8:O$14, "T2 SN")+ COUNTIF(O$8:O$14, "T3 SN")+ COUNTIF(O$8:O$14, "T3")</f>
        <v>1</v>
      </c>
      <c r="P16" s="29">
        <f t="shared" si="11"/>
        <v>1</v>
      </c>
      <c r="Q16" s="29">
        <f t="shared" si="11"/>
        <v>1</v>
      </c>
      <c r="R16" s="29">
        <f t="shared" si="11"/>
        <v>2</v>
      </c>
      <c r="S16" s="29">
        <f t="shared" si="11"/>
        <v>1</v>
      </c>
      <c r="T16" s="29">
        <f t="shared" si="11"/>
        <v>0</v>
      </c>
      <c r="U16" s="29">
        <f t="shared" si="11"/>
        <v>0</v>
      </c>
      <c r="V16" s="29">
        <f>COUNTIF(V$8:V$14,"T1") + COUNTIF(V$8:V$14, "MT")+ COUNTIF(V$8:V$14, "D")+ COUNTIF(V$8:V$14, "T2")+ COUNTIF(V$8:V$14, "T1 SN")+ COUNTIF(V$8:V$14, "MT SN")+ COUNTIF(V$8:V$14, "D SN")+ COUNTIF(V$8:V$14, "T2 SN")+ COUNTIF(V$8:V$14, "T3 SN")+ COUNTIF(V$8:V$14, "T3")</f>
        <v>1</v>
      </c>
      <c r="W16" s="29">
        <f t="shared" si="11"/>
        <v>0</v>
      </c>
      <c r="X16" s="29">
        <f t="shared" si="11"/>
        <v>0</v>
      </c>
      <c r="Y16" s="29">
        <f t="shared" si="11"/>
        <v>2</v>
      </c>
      <c r="Z16" s="29">
        <f t="shared" si="11"/>
        <v>1</v>
      </c>
      <c r="AA16" s="29">
        <f t="shared" si="11"/>
        <v>0</v>
      </c>
      <c r="AB16" s="29">
        <f>COUNTIF(AB$8:AB$14,"T1") + COUNTIF(AB$8:AB$14, "MT")+ COUNTIF(AB$8:AB$14, "D")+ COUNTIF(AB$8:AB$14, "T2")+ COUNTIF(AB$8:AB$14, "T1 SN")+ COUNTIF(AB$8:AB$14, "MT SN")+ COUNTIF(AB$8:AB$14, "D SN")+ COUNTIF(AB$8:AB$14, "T2 SN")+ COUNTIF(AB$8:AB$14, "T3 SN")+ COUNTIF(AB$8:AB$14, "T3")</f>
        <v>0</v>
      </c>
      <c r="AC16" s="29">
        <f>COUNTIF(AC$8:AC$14,"T1") + COUNTIF(AC$8:AC$14, "MT")+ COUNTIF(AC$8:AC$14, "D")+ COUNTIF(AC$8:AC$14, "T2")+ COUNTIF(AC$8:AC$14, "T1 SN")+ COUNTIF(AC$8:AC$14, "MT SN")+ COUNTIF(AC$8:AC$14, "D SN")+ COUNTIF(AC$8:AC$14, "T2 SN")+ COUNTIF(AC$8:AC$14, "T3 SN")+ COUNTIF(AC$8:AC$14, "T3")</f>
        <v>1</v>
      </c>
      <c r="AD16" s="29">
        <f t="shared" ref="AD16:AH16" si="12">COUNTIF(AD$8:AD$14,"T1") + COUNTIF(AD$8:AD$14, "MT")+ COUNTIF(AD$8:AD$14, "D")+ COUNTIF(AD$8:AD$14, "T2")+ COUNTIF(AD$8:AD$14, "T1 SN")+ COUNTIF(AD$8:AD$14, "MT SN")+ COUNTIF(AD$8:AD$14, "D SN")+ COUNTIF(AD$8:AD$14, "T2 SN")+ COUNTIF(AD$8:AD$14, "T3 SN")+ COUNTIF(AD$8:AD$14, "T3")</f>
        <v>1</v>
      </c>
      <c r="AE16" s="29">
        <f t="shared" si="12"/>
        <v>2</v>
      </c>
      <c r="AF16" s="29">
        <f t="shared" si="12"/>
        <v>2</v>
      </c>
      <c r="AG16" s="29">
        <f t="shared" si="12"/>
        <v>1</v>
      </c>
      <c r="AH16" s="29">
        <f t="shared" si="12"/>
        <v>0</v>
      </c>
      <c r="AI16" s="29">
        <f t="shared" si="11"/>
        <v>0</v>
      </c>
      <c r="AJ16" s="29">
        <f>COUNTIF(AJ$8:AJ$14,"T1") + COUNTIF(AJ$8:AJ$14, "MT")+ COUNTIF(AJ$8:AJ$14, "D")+ COUNTIF(AJ$8:AJ$14, "T2")+ COUNTIF(AJ$8:AJ$14, "T1 SN")+ COUNTIF(AJ$8:AJ$14, "MT SN")+ COUNTIF(AJ$8:AJ$14, "D SN")+ COUNTIF(AJ$8:AJ$14, "T2 SN")+ COUNTIF(AJ$8:AJ$14, "T3 SN")+ COUNTIF(AJ$8:AJ$14, "T3")</f>
        <v>1</v>
      </c>
      <c r="AK16" s="29">
        <f t="shared" si="11"/>
        <v>1</v>
      </c>
      <c r="AL16" s="29">
        <f t="shared" si="11"/>
        <v>2</v>
      </c>
      <c r="AM16" s="29">
        <f t="shared" si="11"/>
        <v>2</v>
      </c>
      <c r="AN16" s="29">
        <f t="shared" si="11"/>
        <v>1</v>
      </c>
      <c r="AO16" s="29">
        <f t="shared" si="11"/>
        <v>0</v>
      </c>
      <c r="AP16" s="24">
        <f>(COUNTIF(L16:AO16,"M")+COUNTIF(M16:AO16,"T")+COUNTIF(M16:AO16,"ID")+COUNTIF(M16:AO16,"IN")+(COUNTIF(M16:AO16,"N")*2)+COUNTIF(M16:AO16,"FO")+COUNTIF(M16:AO16,"LC")+ COUNTIF(M16:AO16,"CE")+(COUNTIF(M16:AO16,"D")*2)+COUNTIF(M16:AO16,"AB")+COUNTIF(M16:AO16,"L"))*6</f>
        <v>0</v>
      </c>
      <c r="AQ16" s="19">
        <f t="shared" si="1"/>
        <v>0</v>
      </c>
      <c r="AR16" s="19">
        <f t="shared" si="2"/>
        <v>0</v>
      </c>
      <c r="AS16" s="19">
        <f t="shared" si="3"/>
        <v>0</v>
      </c>
      <c r="AT16" s="19">
        <f t="shared" si="4"/>
        <v>0</v>
      </c>
      <c r="AU16" s="19">
        <f t="shared" si="5"/>
        <v>0</v>
      </c>
      <c r="AV16" s="19">
        <f t="shared" si="6"/>
        <v>0</v>
      </c>
      <c r="AW16" s="19">
        <f t="shared" si="7"/>
        <v>0</v>
      </c>
      <c r="AX16" s="19">
        <f t="shared" si="8"/>
        <v>0</v>
      </c>
    </row>
    <row r="17" spans="1:990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 t="shared" ref="L17:AO17" si="13">COUNTIF(L$8:L$14,"D SN")+ COUNTIF(L$8:L$14, "M1 SN")+ COUNTIF(L$8:L$14, "SN")+COUNTIF(L$8:L$14, "T1 SN") + COUNTIF(L$8:L$14, "MT SN")+ COUNTIF(L$8:L$14, "M2 SN")+ COUNTIF(L$8:L$14, "SDN")+COUNTIF(L$8:L$14, "T3 SN")</f>
        <v>3</v>
      </c>
      <c r="M17" s="29">
        <f>COUNTIF(M$8:M$14,"D SN")+ COUNTIF(M$8:M$14, "M1 SN")+ COUNTIF(M$8:M$14, "SN")+COUNTIF(M$8:M$14, "T1 SN") + COUNTIF(M$8:M$14, "MT SN")+ COUNTIF(M$8:M$14, "M2 SN")+ COUNTIF(M$8:M$14, "SDN")+COUNTIF(M$8:M$14, "T3 SN")</f>
        <v>2</v>
      </c>
      <c r="N17" s="29">
        <f t="shared" si="13"/>
        <v>2</v>
      </c>
      <c r="O17" s="29">
        <f>COUNTIF(O$8:O$14,"D SN")+ COUNTIF(O$8:O$14, "M1 SN")+ COUNTIF(O$8:O$14, "SN")+COUNTIF(O$8:O$14, "T1 SN") + COUNTIF(O$8:O$14, "MT SN")+ COUNTIF(O$8:O$14, "M2 SN")+ COUNTIF(O$8:O$14, "SDN")+COUNTIF(O$8:O$14, "T3 SN")</f>
        <v>1</v>
      </c>
      <c r="P17" s="29">
        <f t="shared" si="13"/>
        <v>2</v>
      </c>
      <c r="Q17" s="29">
        <f t="shared" si="13"/>
        <v>1</v>
      </c>
      <c r="R17" s="29">
        <f t="shared" si="13"/>
        <v>2</v>
      </c>
      <c r="S17" s="29">
        <f t="shared" si="13"/>
        <v>1</v>
      </c>
      <c r="T17" s="29">
        <f t="shared" si="13"/>
        <v>2</v>
      </c>
      <c r="U17" s="29">
        <f t="shared" si="13"/>
        <v>2</v>
      </c>
      <c r="V17" s="29">
        <f>COUNTIF(V$8:V$14,"D SN")+ COUNTIF(V$8:V$14, "M1 SN")+ COUNTIF(V$8:V$14, "SN")+COUNTIF(V$8:V$14, "T1 SN") + COUNTIF(V$8:V$14, "MT SN")+ COUNTIF(V$8:V$14, "M2 SN")+ COUNTIF(V$8:V$14, "SDN")+COUNTIF(V$8:V$14, "T3 SN")</f>
        <v>1</v>
      </c>
      <c r="W17" s="29">
        <f t="shared" si="13"/>
        <v>1</v>
      </c>
      <c r="X17" s="29">
        <f t="shared" si="13"/>
        <v>0</v>
      </c>
      <c r="Y17" s="29">
        <f t="shared" si="13"/>
        <v>0</v>
      </c>
      <c r="Z17" s="29">
        <f t="shared" si="13"/>
        <v>2</v>
      </c>
      <c r="AA17" s="29">
        <f t="shared" si="13"/>
        <v>2</v>
      </c>
      <c r="AB17" s="29">
        <f>COUNTIF(AB$8:AB$14,"D SN")+ COUNTIF(AB$8:AB$14, "M1 SN")+ COUNTIF(AB$8:AB$14, "SN")+COUNTIF(AB$8:AB$14, "T1 SN") + COUNTIF(AB$8:AB$14, "MT SN")+ COUNTIF(AB$8:AB$14, "M2 SN")+ COUNTIF(AB$8:AB$14, "SDN")+COUNTIF(AB$8:AB$14, "T3 SN")</f>
        <v>2</v>
      </c>
      <c r="AC17" s="29">
        <f>COUNTIF(AC$8:AC$14,"D SN")+ COUNTIF(AC$8:AC$14, "M1 SN")+ COUNTIF(AC$8:AC$14, "SN")+COUNTIF(AC$8:AC$14, "T1 SN") + COUNTIF(AC$8:AC$14, "MT SN")+ COUNTIF(AC$8:AC$14, "M2 SN")+ COUNTIF(AC$8:AC$14, "SDN")+COUNTIF(AC$8:AC$14, "T3 SN")</f>
        <v>2</v>
      </c>
      <c r="AD17" s="29">
        <f t="shared" ref="AD17:AH17" si="14">COUNTIF(AD$8:AD$14,"D SN")+ COUNTIF(AD$8:AD$14, "M1 SN")+ COUNTIF(AD$8:AD$14, "SN")+COUNTIF(AD$8:AD$14, "T1 SN") + COUNTIF(AD$8:AD$14, "MT SN")+ COUNTIF(AD$8:AD$14, "M2 SN")+ COUNTIF(AD$8:AD$14, "SDN")+COUNTIF(AD$8:AD$14, "T3 SN")</f>
        <v>2</v>
      </c>
      <c r="AE17" s="29">
        <f t="shared" si="14"/>
        <v>1</v>
      </c>
      <c r="AF17" s="29">
        <f t="shared" si="14"/>
        <v>1</v>
      </c>
      <c r="AG17" s="29">
        <f t="shared" si="14"/>
        <v>1</v>
      </c>
      <c r="AH17" s="29">
        <f t="shared" si="14"/>
        <v>1</v>
      </c>
      <c r="AI17" s="29">
        <f t="shared" si="13"/>
        <v>2</v>
      </c>
      <c r="AJ17" s="29">
        <f>COUNTIF(AJ$8:AJ$14,"D SN")+ COUNTIF(AJ$8:AJ$14, "M1 SN")+ COUNTIF(AJ$8:AJ$14, "SN")+COUNTIF(AJ$8:AJ$14, "T1 SN") + COUNTIF(AJ$8:AJ$14, "MT SN")+ COUNTIF(AJ$8:AJ$14, "M2 SN")+ COUNTIF(AJ$8:AJ$14, "SDN")+COUNTIF(AJ$8:AJ$14, "T3 SN")</f>
        <v>2</v>
      </c>
      <c r="AK17" s="29">
        <f t="shared" si="13"/>
        <v>2</v>
      </c>
      <c r="AL17" s="29">
        <f t="shared" si="13"/>
        <v>1</v>
      </c>
      <c r="AM17" s="29">
        <f t="shared" si="13"/>
        <v>1</v>
      </c>
      <c r="AN17" s="29">
        <f t="shared" si="13"/>
        <v>1</v>
      </c>
      <c r="AO17" s="29">
        <f t="shared" si="13"/>
        <v>1</v>
      </c>
      <c r="AP17" s="24">
        <f>(COUNTIF(L17:AO17,"M")+COUNTIF(M17:AO17,"T")+COUNTIF(M17:AO17,"ID")+COUNTIF(M17:AO17,"IN")+(COUNTIF(M17:AO17,"N")*2)+COUNTIF(M17:AO17,"FO")+COUNTIF(M17:AO17,"LC")+ COUNTIF(M17:AO17,"CE")+(COUNTIF(M17:AO17,"D")*2)+COUNTIF(M17:AO17,"AB")+COUNTIF(M17:AO17,"L"))*6</f>
        <v>0</v>
      </c>
      <c r="AQ17" s="19">
        <f t="shared" si="1"/>
        <v>0</v>
      </c>
      <c r="AR17" s="19">
        <f t="shared" si="2"/>
        <v>0</v>
      </c>
      <c r="AS17" s="19">
        <f t="shared" si="3"/>
        <v>0</v>
      </c>
      <c r="AT17" s="19">
        <f t="shared" si="4"/>
        <v>0</v>
      </c>
      <c r="AU17" s="19">
        <f t="shared" si="5"/>
        <v>0</v>
      </c>
      <c r="AV17" s="19">
        <f t="shared" si="6"/>
        <v>0</v>
      </c>
      <c r="AW17" s="19">
        <f t="shared" si="7"/>
        <v>0</v>
      </c>
      <c r="AX17" s="19">
        <f t="shared" si="8"/>
        <v>0</v>
      </c>
    </row>
    <row r="18" spans="1:990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13"/>
      <c r="AR18" s="13"/>
      <c r="AS18" s="13"/>
      <c r="AT18" s="13"/>
      <c r="AU18" s="13"/>
      <c r="AV18" s="13"/>
      <c r="AW18" s="14"/>
      <c r="AX18" s="15"/>
    </row>
    <row r="19" spans="1:990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03"/>
      <c r="AQ19" s="103"/>
      <c r="AR19" s="103"/>
      <c r="AS19" s="103"/>
      <c r="AT19" s="103"/>
      <c r="AU19" s="103"/>
      <c r="AV19" s="103"/>
      <c r="AW19" s="103"/>
      <c r="AX19" s="103"/>
    </row>
    <row r="20" spans="1:990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71"/>
      <c r="M20" s="104" t="s">
        <v>8</v>
      </c>
      <c r="N20" s="104"/>
      <c r="O20" s="104"/>
      <c r="P20" s="104"/>
      <c r="Q20" s="104"/>
      <c r="R20" s="104"/>
      <c r="S20" s="50" t="s">
        <v>42</v>
      </c>
      <c r="T20" s="34" t="s">
        <v>68</v>
      </c>
      <c r="U20" s="35"/>
      <c r="V20" s="35"/>
      <c r="W20" s="35"/>
      <c r="X20" s="35"/>
      <c r="Y20" s="35"/>
      <c r="Z20" s="39"/>
      <c r="AA20" s="33" t="s">
        <v>65</v>
      </c>
      <c r="AB20" s="51" t="s">
        <v>71</v>
      </c>
      <c r="AC20" s="46"/>
      <c r="AD20" s="46"/>
      <c r="AE20" s="46"/>
      <c r="AF20" s="46"/>
      <c r="AG20" s="46"/>
      <c r="AH20" s="46"/>
      <c r="AI20" s="33" t="s">
        <v>72</v>
      </c>
      <c r="AJ20" s="34" t="s">
        <v>80</v>
      </c>
      <c r="AK20" s="35"/>
      <c r="AL20" s="35"/>
      <c r="AM20" s="35"/>
      <c r="AN20" s="35"/>
      <c r="AO20" s="35"/>
      <c r="AP20" s="36"/>
      <c r="AQ20" s="37"/>
      <c r="AR20" s="37"/>
      <c r="AS20" s="37"/>
      <c r="AT20" s="37"/>
      <c r="AU20" s="37"/>
      <c r="AV20" s="37"/>
      <c r="AW20" s="37"/>
      <c r="AX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</row>
    <row r="21" spans="1:990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45" t="s">
        <v>47</v>
      </c>
      <c r="T21" s="34" t="s">
        <v>77</v>
      </c>
      <c r="U21" s="46"/>
      <c r="V21" s="46"/>
      <c r="W21" s="46"/>
      <c r="X21" s="46"/>
      <c r="Y21" s="46"/>
      <c r="Z21" s="47"/>
      <c r="AA21" s="33" t="s">
        <v>73</v>
      </c>
      <c r="AB21" s="51" t="s">
        <v>83</v>
      </c>
      <c r="AC21" s="46"/>
      <c r="AD21" s="46"/>
      <c r="AE21" s="46"/>
      <c r="AF21" s="46"/>
      <c r="AG21" s="46"/>
      <c r="AH21" s="46"/>
      <c r="AI21" s="33" t="s">
        <v>84</v>
      </c>
      <c r="AJ21" s="34" t="s">
        <v>81</v>
      </c>
      <c r="AK21" s="35"/>
      <c r="AL21" s="35"/>
      <c r="AM21" s="35"/>
      <c r="AN21" s="35"/>
      <c r="AO21" s="35"/>
      <c r="AP21" s="43"/>
      <c r="AQ21" s="41"/>
      <c r="AR21" s="41"/>
      <c r="AS21" s="41"/>
      <c r="AT21" s="41"/>
      <c r="AU21" s="41"/>
      <c r="AV21" s="41"/>
      <c r="AW21" s="41"/>
      <c r="AX21" s="48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</row>
    <row r="22" spans="1:990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45" t="s">
        <v>10</v>
      </c>
      <c r="T22" s="34" t="s">
        <v>69</v>
      </c>
      <c r="U22" s="46"/>
      <c r="V22" s="46"/>
      <c r="W22" s="46"/>
      <c r="X22" s="46"/>
      <c r="Y22" s="46"/>
      <c r="Z22" s="47"/>
      <c r="AA22" s="33" t="s">
        <v>76</v>
      </c>
      <c r="AB22" s="34" t="s">
        <v>74</v>
      </c>
      <c r="AC22" s="35"/>
      <c r="AD22" s="35"/>
      <c r="AE22" s="35"/>
      <c r="AF22" s="35"/>
      <c r="AG22" s="35"/>
      <c r="AH22" s="35"/>
      <c r="AI22" s="40" t="s">
        <v>21</v>
      </c>
      <c r="AJ22" s="30"/>
      <c r="AK22" s="30"/>
      <c r="AL22" s="30"/>
      <c r="AM22" s="31"/>
      <c r="AN22" s="41"/>
      <c r="AO22" s="41"/>
      <c r="AP22" s="43"/>
      <c r="AQ22" s="41"/>
      <c r="AR22" s="41"/>
      <c r="AS22" s="41"/>
      <c r="AT22" s="41"/>
      <c r="AU22" s="41"/>
      <c r="AV22" s="41"/>
      <c r="AW22" s="41"/>
      <c r="AX22" s="48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</row>
    <row r="23" spans="1:990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50" t="s">
        <v>54</v>
      </c>
      <c r="T23" s="64" t="s">
        <v>70</v>
      </c>
      <c r="U23" s="65"/>
      <c r="V23" s="65"/>
      <c r="W23" s="65"/>
      <c r="X23" s="65"/>
      <c r="Y23" s="65"/>
      <c r="Z23" s="56"/>
      <c r="AA23" s="57" t="s">
        <v>66</v>
      </c>
      <c r="AB23" s="109" t="s">
        <v>75</v>
      </c>
      <c r="AC23" s="110"/>
      <c r="AD23" s="110"/>
      <c r="AE23" s="110"/>
      <c r="AF23" s="110"/>
      <c r="AG23" s="110"/>
      <c r="AH23" s="111"/>
      <c r="AI23" s="40" t="s">
        <v>20</v>
      </c>
      <c r="AJ23" s="30"/>
      <c r="AK23" s="30"/>
      <c r="AL23" s="30"/>
      <c r="AM23" s="31"/>
      <c r="AN23" s="41"/>
      <c r="AO23" s="41"/>
      <c r="AP23" s="43"/>
      <c r="AQ23" s="41"/>
      <c r="AR23" s="41"/>
      <c r="AS23" s="41"/>
      <c r="AT23" s="41"/>
      <c r="AU23" s="41"/>
      <c r="AV23" s="41"/>
      <c r="AW23" s="41"/>
      <c r="AX23" s="48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</row>
  </sheetData>
  <mergeCells count="36">
    <mergeCell ref="E22:R22"/>
    <mergeCell ref="E23:R23"/>
    <mergeCell ref="AB23:AH23"/>
    <mergeCell ref="A15:E15"/>
    <mergeCell ref="A16:E16"/>
    <mergeCell ref="A17:E17"/>
    <mergeCell ref="AP19:AX19"/>
    <mergeCell ref="M20:R20"/>
    <mergeCell ref="E21:R21"/>
    <mergeCell ref="AV5:AV6"/>
    <mergeCell ref="AW5:AW6"/>
    <mergeCell ref="AX5:AX6"/>
    <mergeCell ref="E6:E7"/>
    <mergeCell ref="F6:F7"/>
    <mergeCell ref="G6:G7"/>
    <mergeCell ref="H6:I6"/>
    <mergeCell ref="J6:J7"/>
    <mergeCell ref="K6:K7"/>
    <mergeCell ref="AP5:AP6"/>
    <mergeCell ref="AQ5:AQ6"/>
    <mergeCell ref="AR5:AR6"/>
    <mergeCell ref="AS5:AS6"/>
    <mergeCell ref="AT5:AT6"/>
    <mergeCell ref="AU5:AU6"/>
    <mergeCell ref="A5:A7"/>
    <mergeCell ref="B5:B7"/>
    <mergeCell ref="C5:C7"/>
    <mergeCell ref="D5:D7"/>
    <mergeCell ref="E5:K5"/>
    <mergeCell ref="M5:AO5"/>
    <mergeCell ref="A1:AO1"/>
    <mergeCell ref="A2:AO2"/>
    <mergeCell ref="A3:AO3"/>
    <mergeCell ref="B4:U4"/>
    <mergeCell ref="X4:AI4"/>
    <mergeCell ref="AL4:AO4"/>
  </mergeCells>
  <conditionalFormatting sqref="L7:AO7">
    <cfRule type="expression" dxfId="25" priority="1" stopIfTrue="1">
      <formula>NOT(ISERROR(SEARCH("DOM",L7)))</formula>
    </cfRule>
  </conditionalFormatting>
  <conditionalFormatting sqref="L7:AO7">
    <cfRule type="expression" dxfId="24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pageSetup paperSize="0" orientation="portrait" horizontalDpi="203" verticalDpi="20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CDDB-AE81-4297-AEE7-ADD07BF5DE3C}">
  <dimension ref="A1:ALC23"/>
  <sheetViews>
    <sheetView workbookViewId="0">
      <selection activeCell="AN11" sqref="AN11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8554687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2" width="5" style="1" customWidth="1"/>
    <col min="33" max="33" width="4.85546875" style="1" customWidth="1"/>
    <col min="34" max="34" width="5" style="1" customWidth="1"/>
    <col min="35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0" width="4.5703125" style="1" customWidth="1"/>
    <col min="41" max="41" width="4.85546875" style="1" customWidth="1"/>
    <col min="42" max="42" width="4.7109375" style="1" customWidth="1"/>
    <col min="43" max="43" width="8" style="1" customWidth="1"/>
    <col min="44" max="45" width="8.140625" style="1" customWidth="1"/>
    <col min="46" max="46" width="7.5703125" style="1" customWidth="1"/>
    <col min="47" max="49" width="6.140625" style="1" customWidth="1"/>
    <col min="50" max="50" width="12.42578125" style="1" customWidth="1"/>
    <col min="51" max="51" width="6.28515625" style="1" customWidth="1"/>
    <col min="52" max="990" width="9.7109375" style="1" customWidth="1"/>
    <col min="991" max="991" width="10.28515625" style="1" customWidth="1"/>
    <col min="992" max="992" width="10.28515625" customWidth="1"/>
  </cols>
  <sheetData>
    <row r="1" spans="1:51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Y2" s="4"/>
    </row>
    <row r="3" spans="1:51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Y3" s="4"/>
    </row>
    <row r="4" spans="1:51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97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96"/>
      <c r="AQ4" s="5"/>
      <c r="AR4" s="6"/>
      <c r="AS4" s="6"/>
      <c r="AT4" s="6"/>
      <c r="AU4" s="6"/>
      <c r="AV4" s="6"/>
      <c r="AW4" s="6"/>
      <c r="AX4" s="6"/>
      <c r="AY4" s="7"/>
    </row>
    <row r="5" spans="1:51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8" t="s">
        <v>5</v>
      </c>
      <c r="AR5" s="97" t="s">
        <v>6</v>
      </c>
      <c r="AS5" s="97" t="s">
        <v>7</v>
      </c>
      <c r="AT5" s="97" t="s">
        <v>8</v>
      </c>
      <c r="AU5" s="97" t="s">
        <v>9</v>
      </c>
      <c r="AV5" s="97" t="s">
        <v>10</v>
      </c>
      <c r="AW5" s="106" t="s">
        <v>11</v>
      </c>
      <c r="AX5" s="106" t="s">
        <v>12</v>
      </c>
      <c r="AY5" s="97" t="s">
        <v>13</v>
      </c>
    </row>
    <row r="6" spans="1:51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66">
        <v>31</v>
      </c>
      <c r="AQ6" s="108"/>
      <c r="AR6" s="97"/>
      <c r="AS6" s="97"/>
      <c r="AT6" s="97"/>
      <c r="AU6" s="97"/>
      <c r="AV6" s="97"/>
      <c r="AW6" s="106"/>
      <c r="AX6" s="106"/>
      <c r="AY6" s="97"/>
    </row>
    <row r="7" spans="1:51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29</v>
      </c>
      <c r="M7" s="27" t="s">
        <v>30</v>
      </c>
      <c r="N7" s="27" t="s">
        <v>31</v>
      </c>
      <c r="O7" s="27" t="s">
        <v>25</v>
      </c>
      <c r="P7" s="27" t="s">
        <v>26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25</v>
      </c>
      <c r="W7" s="27" t="s">
        <v>26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25</v>
      </c>
      <c r="AD7" s="27" t="s">
        <v>26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25</v>
      </c>
      <c r="AK7" s="27" t="s">
        <v>26</v>
      </c>
      <c r="AL7" s="27" t="s">
        <v>27</v>
      </c>
      <c r="AM7" s="27" t="s">
        <v>28</v>
      </c>
      <c r="AN7" s="27" t="s">
        <v>29</v>
      </c>
      <c r="AO7" s="27" t="s">
        <v>30</v>
      </c>
      <c r="AP7" s="27" t="s">
        <v>31</v>
      </c>
      <c r="AQ7" s="23" t="s">
        <v>32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  <c r="AY7" s="8" t="s">
        <v>33</v>
      </c>
    </row>
    <row r="8" spans="1:51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73"/>
      <c r="M8" s="52" t="s">
        <v>73</v>
      </c>
      <c r="N8" s="55"/>
      <c r="O8" s="55" t="s">
        <v>73</v>
      </c>
      <c r="P8" s="54" t="s">
        <v>73</v>
      </c>
      <c r="Q8" s="54" t="s">
        <v>21</v>
      </c>
      <c r="R8" s="73"/>
      <c r="S8" s="73"/>
      <c r="T8" s="52" t="s">
        <v>73</v>
      </c>
      <c r="U8" s="55"/>
      <c r="V8" s="55" t="s">
        <v>73</v>
      </c>
      <c r="W8" s="54" t="s">
        <v>73</v>
      </c>
      <c r="X8" s="54" t="s">
        <v>21</v>
      </c>
      <c r="Y8" s="73"/>
      <c r="Z8" s="73"/>
      <c r="AA8" s="52" t="s">
        <v>73</v>
      </c>
      <c r="AB8" s="55"/>
      <c r="AC8" s="55" t="s">
        <v>73</v>
      </c>
      <c r="AD8" s="54" t="s">
        <v>73</v>
      </c>
      <c r="AE8" s="54" t="s">
        <v>21</v>
      </c>
      <c r="AF8" s="73"/>
      <c r="AG8" s="73"/>
      <c r="AH8" s="54" t="s">
        <v>73</v>
      </c>
      <c r="AI8" s="55"/>
      <c r="AJ8" s="55" t="s">
        <v>73</v>
      </c>
      <c r="AK8" s="54" t="s">
        <v>73</v>
      </c>
      <c r="AL8" s="54" t="s">
        <v>21</v>
      </c>
      <c r="AM8" s="73"/>
      <c r="AN8" s="73"/>
      <c r="AO8" s="54" t="s">
        <v>73</v>
      </c>
      <c r="AP8" s="55"/>
      <c r="AQ8" s="24">
        <f t="shared" ref="AQ8:AQ13" si="0">(COUNTIF(L8:AP8,"M3")+COUNTIF(L8:AP8,"M3 SN")+COUNTIF(L8:AP8,"T2")+COUNTIF(L8:AP8,"T2 SN")+COUNTIF(L8:AP8,"FO")+COUNTIF(L8:AP8,"LC")+COUNTIF(L8:AP8,"CE")+(COUNTIF(L8:AP8,"D"))*2+(COUNTIF(L8:AP8,"D SN"))*2+COUNTIF(L8:AP8,"AB")+COUNTIF(L8:AP8,"L")+COUNTIF(L8:AP8,"FD"))*6+(COUNTIF(L8:AP8,"M1")+COUNTIF(L8:AP8,"M2")+COUNTIF(L8:AP8,"M1 SN")+COUNTIF(L8:AP8,"M2 SN")+COUNTIF(L8:AP8,"FD"))*5+(COUNTIF(L8:AP8,"T1")+COUNTIF(L8:AP8,"T1 SN")+COUNTIF(L8:AP8,"FD"))*7+(COUNTIF(L8:AP8,"T3")+COUNTIF(L8:AP8,"FD")+COUNTIF(L8:AP8,"T3 SN"))*4+(COUNTIF(L8:AP8,"MT")+COUNTIF(L8:AP8,"MT SN")+COUNTIF(L8:AP8,"FD"))*8</f>
        <v>113</v>
      </c>
      <c r="AR8" s="19">
        <f t="shared" ref="AR8:AR17" si="1">IF(A8&lt;&gt;"",COUNTIF(L8:AP8,"LM")+COUNTIF(L8:AP8,"L"),"")+COUNTIF(L8:AP8,"LP")</f>
        <v>0</v>
      </c>
      <c r="AS8" s="19">
        <f t="shared" ref="AS8:AS17" si="2">IF(A8&lt;&gt;"",COUNTIF(L8:AP8,"AB"),"")</f>
        <v>0</v>
      </c>
      <c r="AT8" s="19">
        <f t="shared" ref="AT8:AT17" si="3">IF(A8&lt;&gt;"",COUNTIF(L8:AP8,"FE"),"")</f>
        <v>0</v>
      </c>
      <c r="AU8" s="19">
        <f t="shared" ref="AU8:AU17" si="4">IF(A8&lt;&gt;"",COUNTIF(L8:AP8,"LC"),"")</f>
        <v>0</v>
      </c>
      <c r="AV8" s="19">
        <f t="shared" ref="AV8:AV17" si="5">IF(A8&lt;&gt;"",COUNTIF(L8:AP8,"CE"),"")</f>
        <v>0</v>
      </c>
      <c r="AW8" s="19">
        <f t="shared" ref="AW8:AW17" si="6">IF(A8&lt;&gt;"",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,"")</f>
        <v>0</v>
      </c>
      <c r="AX8" s="19">
        <f t="shared" ref="AX8:AX17" si="7">IF(A8&lt;&gt;"",COUNTIF(L8:AP8,"CE")+COUNTIF(L8:AP8,"L")+COUNTIF(L8:AP8,"LM")+COUNTIF(L8:AP8,"LP")+COUNTIF(L8:AP8,"LC")+COUNTIF(L8:AP8,"AB")+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+COUNTIF(L8:AP8,"RC")+COUNTIF(L8:AP8,"FO")+COUNTIF(L8:AP8,"FE"),"")</f>
        <v>0</v>
      </c>
      <c r="AY8" s="19">
        <f t="shared" ref="AY8:AY17" si="8">IF(A8&lt;&gt;"",COUNTIF(L8:AP8,"PDD")+COUNTIF(L8:AP8,"PFD")+COUNTIF(L8:AP8,"PDN")+COUNTIF(L8:AP8,"PFN"),"")</f>
        <v>0</v>
      </c>
    </row>
    <row r="9" spans="1:51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73"/>
      <c r="M9" s="54" t="s">
        <v>65</v>
      </c>
      <c r="N9" s="54"/>
      <c r="O9" s="55"/>
      <c r="P9" s="55"/>
      <c r="Q9" s="55"/>
      <c r="R9" s="73"/>
      <c r="S9" s="73"/>
      <c r="T9" s="54" t="s">
        <v>65</v>
      </c>
      <c r="U9" s="54"/>
      <c r="V9" s="54"/>
      <c r="W9" s="55"/>
      <c r="X9" s="55"/>
      <c r="Y9" s="73"/>
      <c r="Z9" s="73"/>
      <c r="AA9" s="54" t="s">
        <v>65</v>
      </c>
      <c r="AB9" s="54"/>
      <c r="AC9" s="54"/>
      <c r="AD9" s="55"/>
      <c r="AE9" s="55"/>
      <c r="AF9" s="73"/>
      <c r="AG9" s="73"/>
      <c r="AH9" s="54" t="s">
        <v>65</v>
      </c>
      <c r="AI9" s="54"/>
      <c r="AJ9" s="54"/>
      <c r="AK9" s="55"/>
      <c r="AL9" s="55"/>
      <c r="AM9" s="73"/>
      <c r="AN9" s="73"/>
      <c r="AO9" s="54" t="s">
        <v>65</v>
      </c>
      <c r="AP9" s="54"/>
      <c r="AQ9" s="24">
        <f t="shared" si="0"/>
        <v>25</v>
      </c>
      <c r="AR9" s="19">
        <f t="shared" si="1"/>
        <v>0</v>
      </c>
      <c r="AS9" s="19">
        <f t="shared" si="2"/>
        <v>0</v>
      </c>
      <c r="AT9" s="19">
        <f t="shared" si="3"/>
        <v>0</v>
      </c>
      <c r="AU9" s="19">
        <f t="shared" si="4"/>
        <v>0</v>
      </c>
      <c r="AV9" s="19">
        <f t="shared" si="5"/>
        <v>0</v>
      </c>
      <c r="AW9" s="19">
        <f t="shared" si="6"/>
        <v>0</v>
      </c>
      <c r="AX9" s="19">
        <f t="shared" si="7"/>
        <v>0</v>
      </c>
      <c r="AY9" s="19">
        <f t="shared" si="8"/>
        <v>0</v>
      </c>
    </row>
    <row r="10" spans="1:51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74" t="s">
        <v>41</v>
      </c>
      <c r="M10" s="52" t="s">
        <v>41</v>
      </c>
      <c r="N10" s="52" t="s">
        <v>41</v>
      </c>
      <c r="O10" s="52" t="s">
        <v>41</v>
      </c>
      <c r="P10" s="52" t="s">
        <v>41</v>
      </c>
      <c r="Q10" s="52" t="s">
        <v>41</v>
      </c>
      <c r="R10" s="74" t="s">
        <v>41</v>
      </c>
      <c r="S10" s="74" t="s">
        <v>41</v>
      </c>
      <c r="T10" s="52" t="s">
        <v>41</v>
      </c>
      <c r="U10" s="52" t="s">
        <v>41</v>
      </c>
      <c r="V10" s="52" t="s">
        <v>41</v>
      </c>
      <c r="W10" s="52" t="s">
        <v>41</v>
      </c>
      <c r="X10" s="52" t="s">
        <v>41</v>
      </c>
      <c r="Y10" s="74"/>
      <c r="Z10" s="75"/>
      <c r="AA10" s="53" t="s">
        <v>79</v>
      </c>
      <c r="AB10" s="52" t="s">
        <v>79</v>
      </c>
      <c r="AC10" s="53" t="s">
        <v>85</v>
      </c>
      <c r="AD10" s="52" t="s">
        <v>88</v>
      </c>
      <c r="AE10" s="52" t="s">
        <v>85</v>
      </c>
      <c r="AF10" s="74" t="s">
        <v>102</v>
      </c>
      <c r="AG10" s="75" t="s">
        <v>82</v>
      </c>
      <c r="AH10" s="53" t="s">
        <v>79</v>
      </c>
      <c r="AI10" s="52" t="s">
        <v>79</v>
      </c>
      <c r="AJ10" s="53" t="s">
        <v>85</v>
      </c>
      <c r="AK10" s="52" t="s">
        <v>88</v>
      </c>
      <c r="AL10" s="52" t="s">
        <v>85</v>
      </c>
      <c r="AM10" s="74" t="s">
        <v>102</v>
      </c>
      <c r="AN10" s="75" t="s">
        <v>82</v>
      </c>
      <c r="AO10" s="53" t="s">
        <v>79</v>
      </c>
      <c r="AP10" s="52" t="s">
        <v>79</v>
      </c>
      <c r="AQ10" s="24">
        <f t="shared" si="0"/>
        <v>28</v>
      </c>
      <c r="AR10" s="19">
        <f t="shared" si="1"/>
        <v>0</v>
      </c>
      <c r="AS10" s="19">
        <f t="shared" si="2"/>
        <v>0</v>
      </c>
      <c r="AT10" s="19">
        <f t="shared" si="3"/>
        <v>13</v>
      </c>
      <c r="AU10" s="19">
        <f t="shared" si="4"/>
        <v>0</v>
      </c>
      <c r="AV10" s="19">
        <f t="shared" si="5"/>
        <v>0</v>
      </c>
      <c r="AW10" s="19">
        <f t="shared" si="6"/>
        <v>0</v>
      </c>
      <c r="AX10" s="19">
        <f t="shared" si="7"/>
        <v>13</v>
      </c>
      <c r="AY10" s="19">
        <f t="shared" si="8"/>
        <v>0</v>
      </c>
    </row>
    <row r="11" spans="1:51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74" t="s">
        <v>82</v>
      </c>
      <c r="M11" s="52" t="s">
        <v>103</v>
      </c>
      <c r="N11" s="52" t="s">
        <v>87</v>
      </c>
      <c r="O11" s="54" t="s">
        <v>90</v>
      </c>
      <c r="P11" s="54" t="s">
        <v>86</v>
      </c>
      <c r="Q11" s="54" t="s">
        <v>104</v>
      </c>
      <c r="R11" s="75" t="s">
        <v>82</v>
      </c>
      <c r="S11" s="75" t="s">
        <v>82</v>
      </c>
      <c r="T11" s="54" t="s">
        <v>108</v>
      </c>
      <c r="U11" s="54" t="s">
        <v>109</v>
      </c>
      <c r="V11" s="54" t="s">
        <v>105</v>
      </c>
      <c r="W11" s="54" t="s">
        <v>108</v>
      </c>
      <c r="X11" s="79" t="s">
        <v>79</v>
      </c>
      <c r="Y11" s="74" t="s">
        <v>82</v>
      </c>
      <c r="Z11" s="74" t="s">
        <v>82</v>
      </c>
      <c r="AA11" s="54" t="s">
        <v>65</v>
      </c>
      <c r="AB11" s="54" t="s">
        <v>66</v>
      </c>
      <c r="AC11" s="54" t="s">
        <v>21</v>
      </c>
      <c r="AD11" s="54" t="s">
        <v>65</v>
      </c>
      <c r="AF11" s="73"/>
      <c r="AG11" s="73"/>
      <c r="AH11" s="54" t="s">
        <v>65</v>
      </c>
      <c r="AI11" s="54" t="s">
        <v>66</v>
      </c>
      <c r="AJ11" s="54" t="s">
        <v>21</v>
      </c>
      <c r="AK11" s="54" t="s">
        <v>65</v>
      </c>
      <c r="AM11" s="73"/>
      <c r="AN11" s="73"/>
      <c r="AO11" s="54" t="s">
        <v>65</v>
      </c>
      <c r="AP11" s="54" t="s">
        <v>66</v>
      </c>
      <c r="AQ11" s="24">
        <f t="shared" si="0"/>
        <v>94</v>
      </c>
      <c r="AR11" s="19">
        <f t="shared" si="1"/>
        <v>0</v>
      </c>
      <c r="AS11" s="19">
        <f t="shared" si="2"/>
        <v>0</v>
      </c>
      <c r="AT11" s="19">
        <f t="shared" si="3"/>
        <v>0</v>
      </c>
      <c r="AU11" s="19">
        <f t="shared" si="4"/>
        <v>0</v>
      </c>
      <c r="AV11" s="19">
        <f t="shared" si="5"/>
        <v>0</v>
      </c>
      <c r="AW11" s="19">
        <f t="shared" si="6"/>
        <v>0</v>
      </c>
      <c r="AX11" s="19">
        <f t="shared" si="7"/>
        <v>0</v>
      </c>
      <c r="AY11" s="19">
        <f t="shared" si="8"/>
        <v>0</v>
      </c>
    </row>
    <row r="12" spans="1:51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74" t="s">
        <v>82</v>
      </c>
      <c r="M12" s="52" t="s">
        <v>79</v>
      </c>
      <c r="N12" s="52" t="s">
        <v>79</v>
      </c>
      <c r="O12" s="52" t="s">
        <v>110</v>
      </c>
      <c r="P12" s="52" t="s">
        <v>79</v>
      </c>
      <c r="Q12" s="52" t="s">
        <v>79</v>
      </c>
      <c r="R12" s="75" t="s">
        <v>82</v>
      </c>
      <c r="S12" s="75" t="s">
        <v>82</v>
      </c>
      <c r="T12" s="52" t="s">
        <v>79</v>
      </c>
      <c r="U12" s="52" t="s">
        <v>79</v>
      </c>
      <c r="V12" s="54" t="s">
        <v>105</v>
      </c>
      <c r="W12" s="54" t="s">
        <v>113</v>
      </c>
      <c r="X12" s="79" t="s">
        <v>79</v>
      </c>
      <c r="Y12" s="74" t="s">
        <v>82</v>
      </c>
      <c r="Z12" s="74" t="s">
        <v>82</v>
      </c>
      <c r="AA12" s="54"/>
      <c r="AB12" s="54"/>
      <c r="AC12" s="54" t="s">
        <v>21</v>
      </c>
      <c r="AD12" s="54"/>
      <c r="AE12" s="54"/>
      <c r="AF12" s="73"/>
      <c r="AG12" s="73"/>
      <c r="AH12" s="54"/>
      <c r="AI12" s="54"/>
      <c r="AJ12" s="54" t="s">
        <v>21</v>
      </c>
      <c r="AK12" s="54"/>
      <c r="AL12" s="54"/>
      <c r="AM12" s="73"/>
      <c r="AN12" s="73"/>
      <c r="AO12" s="54"/>
      <c r="AP12" s="54"/>
      <c r="AQ12" s="24">
        <f t="shared" si="0"/>
        <v>24</v>
      </c>
      <c r="AR12" s="19">
        <f t="shared" si="1"/>
        <v>0</v>
      </c>
      <c r="AS12" s="19">
        <f t="shared" si="2"/>
        <v>0</v>
      </c>
      <c r="AT12" s="19">
        <f t="shared" si="3"/>
        <v>0</v>
      </c>
      <c r="AU12" s="19">
        <f t="shared" si="4"/>
        <v>0</v>
      </c>
      <c r="AV12" s="19">
        <f t="shared" si="5"/>
        <v>0</v>
      </c>
      <c r="AW12" s="19">
        <f t="shared" si="6"/>
        <v>0</v>
      </c>
      <c r="AX12" s="19">
        <f t="shared" si="7"/>
        <v>0</v>
      </c>
      <c r="AY12" s="19">
        <f t="shared" si="8"/>
        <v>0</v>
      </c>
    </row>
    <row r="13" spans="1:51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74"/>
      <c r="M13" s="54"/>
      <c r="N13" s="54"/>
      <c r="O13" s="54" t="s">
        <v>21</v>
      </c>
      <c r="Q13" s="54" t="s">
        <v>23</v>
      </c>
      <c r="R13" s="74"/>
      <c r="S13" s="74"/>
      <c r="T13" s="54"/>
      <c r="U13" s="54"/>
      <c r="V13" s="54" t="s">
        <v>21</v>
      </c>
      <c r="X13" s="54" t="s">
        <v>23</v>
      </c>
      <c r="Y13" s="75"/>
      <c r="Z13" s="75"/>
      <c r="AA13" s="53" t="s">
        <v>79</v>
      </c>
      <c r="AB13" s="52" t="s">
        <v>79</v>
      </c>
      <c r="AC13" s="53" t="s">
        <v>105</v>
      </c>
      <c r="AD13" s="54" t="s">
        <v>104</v>
      </c>
      <c r="AE13" s="52" t="s">
        <v>106</v>
      </c>
      <c r="AF13" s="75" t="s">
        <v>82</v>
      </c>
      <c r="AG13" s="75" t="s">
        <v>82</v>
      </c>
      <c r="AH13" s="53" t="s">
        <v>79</v>
      </c>
      <c r="AI13" s="52" t="s">
        <v>79</v>
      </c>
      <c r="AJ13" s="53" t="s">
        <v>105</v>
      </c>
      <c r="AK13" s="54" t="s">
        <v>104</v>
      </c>
      <c r="AL13" s="52" t="s">
        <v>106</v>
      </c>
      <c r="AM13" s="75" t="s">
        <v>82</v>
      </c>
      <c r="AN13" s="75" t="s">
        <v>82</v>
      </c>
      <c r="AO13" s="53" t="s">
        <v>79</v>
      </c>
      <c r="AP13" s="52" t="s">
        <v>79</v>
      </c>
      <c r="AQ13" s="24">
        <f t="shared" si="0"/>
        <v>24</v>
      </c>
      <c r="AR13" s="19">
        <f t="shared" si="1"/>
        <v>0</v>
      </c>
      <c r="AS13" s="19">
        <f t="shared" si="2"/>
        <v>0</v>
      </c>
      <c r="AT13" s="19">
        <f t="shared" si="3"/>
        <v>0</v>
      </c>
      <c r="AU13" s="19">
        <f t="shared" si="4"/>
        <v>0</v>
      </c>
      <c r="AV13" s="19">
        <f t="shared" si="5"/>
        <v>0</v>
      </c>
      <c r="AW13" s="19">
        <f t="shared" si="6"/>
        <v>0</v>
      </c>
      <c r="AX13" s="19">
        <f t="shared" si="7"/>
        <v>0</v>
      </c>
      <c r="AY13" s="19">
        <f t="shared" si="8"/>
        <v>0</v>
      </c>
    </row>
    <row r="14" spans="1:51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73"/>
      <c r="M14" s="54" t="s">
        <v>72</v>
      </c>
      <c r="N14" s="54"/>
      <c r="O14" s="54" t="s">
        <v>76</v>
      </c>
      <c r="P14" s="54" t="s">
        <v>21</v>
      </c>
      <c r="R14" s="73"/>
      <c r="S14" s="73"/>
      <c r="T14" s="54" t="s">
        <v>72</v>
      </c>
      <c r="U14" s="54"/>
      <c r="V14" s="54" t="s">
        <v>76</v>
      </c>
      <c r="W14" s="54" t="s">
        <v>21</v>
      </c>
      <c r="Y14" s="73"/>
      <c r="Z14" s="73"/>
      <c r="AA14" s="54" t="s">
        <v>72</v>
      </c>
      <c r="AB14" s="54"/>
      <c r="AC14" s="54" t="s">
        <v>76</v>
      </c>
      <c r="AD14" s="54" t="s">
        <v>21</v>
      </c>
      <c r="AF14" s="73"/>
      <c r="AG14" s="73"/>
      <c r="AH14" s="54" t="s">
        <v>72</v>
      </c>
      <c r="AI14" s="54"/>
      <c r="AJ14" s="54" t="s">
        <v>76</v>
      </c>
      <c r="AK14" s="54" t="s">
        <v>21</v>
      </c>
      <c r="AM14" s="73"/>
      <c r="AN14" s="73"/>
      <c r="AO14" s="54" t="s">
        <v>72</v>
      </c>
      <c r="AQ14" s="24">
        <f>(COUNTIF(L14:AO14,"M3")+COUNTIF(L14:AO14,"M3 SN")+COUNTIF(L14:AO14,"T2")+COUNTIF(L14:AO14,"T2 SN")+COUNTIF(L14:AO14,"FO")+COUNTIF(L14:AO14,"LC")+COUNTIF(L14:AO14,"CE")+(COUNTIF(L14:AO14,"D"))*2+(COUNTIF(L14:AO14,"D SN"))*2+COUNTIF(L14:AO14,"AB")+COUNTIF(L14:AO14,"L")+COUNTIF(L14:AO14,"FD"))*6+(COUNTIF(L14:AO14,"M1")+COUNTIF(L14:AO14,"M2")+COUNTIF(L14:AO14,"M1 SN")+COUNTIF(L14:AO14,"M2 SN")+COUNTIF(L14:AO14,"FD"))*5+(COUNTIF(L14:AO14,"T1")+COUNTIF(L14:AO14,"T1 SN")+COUNTIF(L14:AO14,"FD"))*7+(COUNTIF(L14:AO14,"T3")+COUNTIF(L14:AO14,"FD")+COUNTIF(L14:AO14,"T3 SN"))*4+(COUNTIF(L14:AO14,"MT")+COUNTIF(L14:AO14,"MT SN")+COUNTIF(L14:AO14,"FD"))*8</f>
        <v>102</v>
      </c>
      <c r="AR14" s="19">
        <f>IF(A14&lt;&gt;"",COUNTIF(L14:AO14,"LM")+COUNTIF(L14:AO14,"L"),"")+COUNTIF(L14:AO14,"LP")</f>
        <v>0</v>
      </c>
      <c r="AS14" s="19">
        <f>IF(A14&lt;&gt;"",COUNTIF(L14:AO14,"AB"),"")</f>
        <v>0</v>
      </c>
      <c r="AT14" s="19">
        <f>IF(A14&lt;&gt;"",COUNTIF(L14:AO14,"FE"),"")</f>
        <v>0</v>
      </c>
      <c r="AU14" s="19">
        <f>IF(A14&lt;&gt;"",COUNTIF(L14:AO14,"LC"),"")</f>
        <v>0</v>
      </c>
      <c r="AV14" s="19">
        <f>IF(A14&lt;&gt;"",COUNTIF(L14:AO14,"CE"),"")</f>
        <v>0</v>
      </c>
      <c r="AW14" s="19">
        <f>IF(A14&lt;&gt;"",COUNTIF(L14:AO14,"AF1")+COUNTIF(L14:AO14,"AF2")+COUNTIF(L14:AO14,"AF3")+COUNTIF(L14:AO14,"AF4")+COUNTIF(L14:AO14,"AF5")+COUNTIF(L14:AO14,"AF6")+COUNTIF(L14:AO14,"AF7")+COUNTIF(L14:AO14,"AF8")+COUNTIF(L14:AO14,"AF9")+COUNTIF(L14:AO14,"AF10")+COUNTIF(L14:AO14,"AF11")+COUNTIF(L14:AO14,"AF12")+COUNTIF(L14:AO14,"AF13")+COUNTIF(L14:AO14,"AF14"),"")</f>
        <v>0</v>
      </c>
      <c r="AX14" s="19">
        <f>IF(A14&lt;&gt;"",COUNTIF(L14:AO14,"CE")+COUNTIF(L14:AO14,"L")+COUNTIF(L14:AO14,"LM")+COUNTIF(L14:AO14,"LP")+COUNTIF(L14:AO14,"LC")+COUNTIF(L14:AO14,"AB")+COUNTIF(L14:AO14,"AF1")+COUNTIF(L14:AO14,"AF2")+COUNTIF(L14:AO14,"AF3")+COUNTIF(L14:AO14,"AF4")+COUNTIF(L14:AO14,"AF5")+COUNTIF(L14:AO14,"AF6")+COUNTIF(L14:AO14,"AF7")+COUNTIF(L14:AO14,"AF8")+COUNTIF(L14:AO14,"AF9")+COUNTIF(L14:AO14,"AF10")+COUNTIF(L14:AO14,"AF11")+COUNTIF(L14:AO14,"AF12")+COUNTIF(L14:AO14,"AF13")+COUNTIF(L14:AO14,"AF14")+COUNTIF(L14:AO14,"RC")+COUNTIF(L14:AO14,"FO")+COUNTIF(L14:AO14,"FE"),"")</f>
        <v>0</v>
      </c>
      <c r="AY14" s="19">
        <f>IF(A14&lt;&gt;"",COUNTIF(L14:AO14,"PDD")+COUNTIF(L14:AO14,"PFD")+COUNTIF(L14:AO14,"PDN")+COUNTIF(L14:AO14,"PFN"),"")</f>
        <v>0</v>
      </c>
    </row>
    <row r="15" spans="1:51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 t="shared" ref="L15:AP15" si="9">COUNTIF(L$8:L$14,"M1") + COUNTIF(L$8:L$14, "MT")+ COUNTIF(L$8:L$14, "D")+ COUNTIF(L$8:L$14, "M2")+ COUNTIF(L$8:L$14, "M3")+ COUNTIF(L$8:L$14, "D SN")+ COUNTIF(L$8:L$14, "M1 SN")+ COUNTIF(L$8:L$14, "MT SN")+COUNTIF(L$8:L$14, "M2 SN")+ COUNTIF(L$8:L$14, "M3 SN")</f>
        <v>0</v>
      </c>
      <c r="M15" s="29">
        <f>COUNTIF(M$8:M$14,"M1") + COUNTIF(M$8:M$14, "MT")+ COUNTIF(M$8:M$14, "D")+ COUNTIF(M$8:M$14, "M2")+ COUNTIF(M$8:M$14, "M3")+ COUNTIF(M$8:M$14, "D SN")+ COUNTIF(M$8:M$14, "M1 SN")+ COUNTIF(M$8:M$14, "MT SN")+COUNTIF(M$8:M$14, "M2 SN")+ COUNTIF(M$8:M$14, "M3 SN")</f>
        <v>2</v>
      </c>
      <c r="N15" s="29">
        <f t="shared" si="9"/>
        <v>0</v>
      </c>
      <c r="O15" s="29">
        <f t="shared" si="9"/>
        <v>4</v>
      </c>
      <c r="P15" s="29">
        <f t="shared" si="9"/>
        <v>3</v>
      </c>
      <c r="Q15" s="29">
        <f t="shared" si="9"/>
        <v>1</v>
      </c>
      <c r="R15" s="29">
        <f t="shared" si="9"/>
        <v>0</v>
      </c>
      <c r="S15" s="29">
        <f t="shared" si="9"/>
        <v>0</v>
      </c>
      <c r="T15" s="29">
        <f>COUNTIF(T$8:T$14,"M1") + COUNTIF(T$8:T$14, "MT")+ COUNTIF(T$8:T$14, "D")+ COUNTIF(T$8:T$14, "M2")+ COUNTIF(T$8:T$14, "M3")+ COUNTIF(T$8:T$14, "D SN")+ COUNTIF(T$8:T$14, "M1 SN")+ COUNTIF(T$8:T$14, "MT SN")+COUNTIF(T$8:T$14, "M2 SN")+ COUNTIF(T$8:T$14, "M3 SN")</f>
        <v>2</v>
      </c>
      <c r="U15" s="29">
        <f t="shared" si="9"/>
        <v>0</v>
      </c>
      <c r="V15" s="29">
        <f t="shared" si="9"/>
        <v>3</v>
      </c>
      <c r="W15" s="29">
        <f t="shared" si="9"/>
        <v>2</v>
      </c>
      <c r="X15" s="29">
        <f t="shared" si="9"/>
        <v>1</v>
      </c>
      <c r="Y15" s="29">
        <f t="shared" si="9"/>
        <v>0</v>
      </c>
      <c r="Z15" s="29">
        <f t="shared" si="9"/>
        <v>0</v>
      </c>
      <c r="AA15" s="29">
        <f>COUNTIF(AA$8:AA$14,"M1") + COUNTIF(AA$8:AA$14, "MT")+ COUNTIF(AA$8:AA$14, "D")+ COUNTIF(AA$8:AA$14, "M2")+ COUNTIF(AA$8:AA$14, "M3")+ COUNTIF(AA$8:AA$14, "D SN")+ COUNTIF(AA$8:AA$14, "M1 SN")+ COUNTIF(AA$8:AA$14, "MT SN")+COUNTIF(AA$8:AA$14, "M2 SN")+ COUNTIF(AA$8:AA$14, "M3 SN")</f>
        <v>3</v>
      </c>
      <c r="AB15" s="29">
        <f t="shared" si="9"/>
        <v>0</v>
      </c>
      <c r="AC15" s="29">
        <f t="shared" si="9"/>
        <v>5</v>
      </c>
      <c r="AD15" s="29">
        <f t="shared" si="9"/>
        <v>3</v>
      </c>
      <c r="AE15" s="29">
        <f t="shared" si="9"/>
        <v>2</v>
      </c>
      <c r="AF15" s="29">
        <f t="shared" si="9"/>
        <v>0</v>
      </c>
      <c r="AG15" s="29">
        <f t="shared" si="9"/>
        <v>0</v>
      </c>
      <c r="AH15" s="29">
        <f>COUNTIF(AH$8:AH$14,"M1") + COUNTIF(AH$8:AH$14, "MT")+ COUNTIF(AH$8:AH$14, "D")+ COUNTIF(AH$8:AH$14, "M2")+ COUNTIF(AH$8:AH$14, "M3")+ COUNTIF(AH$8:AH$14, "D SN")+ COUNTIF(AH$8:AH$14, "M1 SN")+ COUNTIF(AH$8:AH$14, "MT SN")+COUNTIF(AH$8:AH$14, "M2 SN")+ COUNTIF(AH$8:AH$14, "M3 SN")</f>
        <v>3</v>
      </c>
      <c r="AI15" s="29">
        <f t="shared" si="9"/>
        <v>0</v>
      </c>
      <c r="AJ15" s="29">
        <f t="shared" si="9"/>
        <v>5</v>
      </c>
      <c r="AK15" s="29">
        <f t="shared" si="9"/>
        <v>3</v>
      </c>
      <c r="AL15" s="29">
        <f t="shared" si="9"/>
        <v>2</v>
      </c>
      <c r="AM15" s="29">
        <f t="shared" si="9"/>
        <v>0</v>
      </c>
      <c r="AN15" s="29">
        <f t="shared" si="9"/>
        <v>0</v>
      </c>
      <c r="AO15" s="29">
        <f>COUNTIF(AO$8:AO$14,"M1") + COUNTIF(AO$8:AO$14, "MT")+ COUNTIF(AO$8:AO$14, "D")+ COUNTIF(AO$8:AO$14, "M2")+ COUNTIF(AO$8:AO$14, "M3")+ COUNTIF(AO$8:AO$14, "D SN")+ COUNTIF(AO$8:AO$14, "M1 SN")+ COUNTIF(AO$8:AO$14, "MT SN")+COUNTIF(AO$8:AO$14, "M2 SN")+ COUNTIF(AO$8:AO$14, "M3 SN")</f>
        <v>3</v>
      </c>
      <c r="AP15" s="29">
        <f t="shared" si="9"/>
        <v>0</v>
      </c>
      <c r="AQ15" s="24">
        <f t="shared" ref="AQ15:AQ17" si="10">(COUNTIF(L15:AP15,"M")+COUNTIF(L15:AP15,"T")+COUNTIF(L15:AP15,"ID")+COUNTIF(L15:AP15,"IN")+(COUNTIF(L15:AP15,"N")*2)+COUNTIF(L15:AP15,"FO")+COUNTIF(L15:AP15,"LC")+ COUNTIF(L15:AP15,"CE")+(COUNTIF(L15:AP15,"D")*2)+COUNTIF(L15:AP15,"AB")+COUNTIF(L15:AP15,"L"))*6</f>
        <v>0</v>
      </c>
      <c r="AR15" s="19">
        <f t="shared" si="1"/>
        <v>0</v>
      </c>
      <c r="AS15" s="19">
        <f t="shared" si="2"/>
        <v>0</v>
      </c>
      <c r="AT15" s="19">
        <f t="shared" si="3"/>
        <v>0</v>
      </c>
      <c r="AU15" s="19">
        <f t="shared" si="4"/>
        <v>0</v>
      </c>
      <c r="AV15" s="19">
        <f t="shared" si="5"/>
        <v>0</v>
      </c>
      <c r="AW15" s="19">
        <f t="shared" si="6"/>
        <v>0</v>
      </c>
      <c r="AX15" s="19">
        <f t="shared" si="7"/>
        <v>0</v>
      </c>
      <c r="AY15" s="19">
        <f t="shared" si="8"/>
        <v>0</v>
      </c>
    </row>
    <row r="16" spans="1:51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 t="shared" ref="L16:AP16" si="11">COUNTIF(L$8:L$14,"T1") + COUNTIF(L$8:L$14, "MT")+ COUNTIF(L$8:L$14, "D")+ COUNTIF(L$8:L$14, "T2")+ COUNTIF(L$8:L$14, "T1 SN")+ COUNTIF(L$8:L$14, "MT SN")+ COUNTIF(L$8:L$14, "D SN")+ COUNTIF(L$8:L$14, "T2 SN")+ COUNTIF(L$8:L$14, "T3 SN")+ COUNTIF(L$8:L$14, "T3")</f>
        <v>0</v>
      </c>
      <c r="M16" s="29">
        <f>COUNTIF(M$8:M$14,"T1") + COUNTIF(M$8:M$14, "MT")+ COUNTIF(M$8:M$14, "D")+ COUNTIF(M$8:M$14, "T2")+ COUNTIF(M$8:M$14, "T1 SN")+ COUNTIF(M$8:M$14, "MT SN")+ COUNTIF(M$8:M$14, "D SN")+ COUNTIF(M$8:M$14, "T2 SN")+ COUNTIF(M$8:M$14, "T3 SN")+ COUNTIF(M$8:M$14, "T3")</f>
        <v>1</v>
      </c>
      <c r="N16" s="29">
        <f t="shared" si="11"/>
        <v>1</v>
      </c>
      <c r="O16" s="29">
        <f t="shared" si="11"/>
        <v>2</v>
      </c>
      <c r="P16" s="29">
        <f t="shared" si="11"/>
        <v>1</v>
      </c>
      <c r="Q16" s="29">
        <f t="shared" si="11"/>
        <v>1</v>
      </c>
      <c r="R16" s="29">
        <f t="shared" si="11"/>
        <v>0</v>
      </c>
      <c r="S16" s="29">
        <f t="shared" si="11"/>
        <v>0</v>
      </c>
      <c r="T16" s="29">
        <f>COUNTIF(T$8:T$14,"T1") + COUNTIF(T$8:T$14, "MT")+ COUNTIF(T$8:T$14, "D")+ COUNTIF(T$8:T$14, "T2")+ COUNTIF(T$8:T$14, "T1 SN")+ COUNTIF(T$8:T$14, "MT SN")+ COUNTIF(T$8:T$14, "D SN")+ COUNTIF(T$8:T$14, "T2 SN")+ COUNTIF(T$8:T$14, "T3 SN")+ COUNTIF(T$8:T$14, "T3")</f>
        <v>1</v>
      </c>
      <c r="U16" s="29">
        <f t="shared" si="11"/>
        <v>0</v>
      </c>
      <c r="V16" s="29">
        <f t="shared" si="11"/>
        <v>1</v>
      </c>
      <c r="W16" s="29">
        <f t="shared" si="11"/>
        <v>1</v>
      </c>
      <c r="X16" s="29">
        <f t="shared" si="11"/>
        <v>1</v>
      </c>
      <c r="Y16" s="29">
        <f t="shared" si="11"/>
        <v>0</v>
      </c>
      <c r="Z16" s="29">
        <f t="shared" si="11"/>
        <v>0</v>
      </c>
      <c r="AA16" s="29">
        <f>COUNTIF(AA$8:AA$14,"T1") + COUNTIF(AA$8:AA$14, "MT")+ COUNTIF(AA$8:AA$14, "D")+ COUNTIF(AA$8:AA$14, "T2")+ COUNTIF(AA$8:AA$14, "T1 SN")+ COUNTIF(AA$8:AA$14, "MT SN")+ COUNTIF(AA$8:AA$14, "D SN")+ COUNTIF(AA$8:AA$14, "T2 SN")+ COUNTIF(AA$8:AA$14, "T3 SN")+ COUNTIF(AA$8:AA$14, "T3")</f>
        <v>1</v>
      </c>
      <c r="AB16" s="29">
        <f t="shared" si="11"/>
        <v>1</v>
      </c>
      <c r="AC16" s="29">
        <f t="shared" si="11"/>
        <v>2</v>
      </c>
      <c r="AD16" s="29">
        <f t="shared" si="11"/>
        <v>2</v>
      </c>
      <c r="AE16" s="29">
        <f t="shared" si="11"/>
        <v>1</v>
      </c>
      <c r="AF16" s="29">
        <f t="shared" si="11"/>
        <v>0</v>
      </c>
      <c r="AG16" s="29">
        <f t="shared" si="11"/>
        <v>0</v>
      </c>
      <c r="AH16" s="29">
        <f>COUNTIF(AH$8:AH$14,"T1") + COUNTIF(AH$8:AH$14, "MT")+ COUNTIF(AH$8:AH$14, "D")+ COUNTIF(AH$8:AH$14, "T2")+ COUNTIF(AH$8:AH$14, "T1 SN")+ COUNTIF(AH$8:AH$14, "MT SN")+ COUNTIF(AH$8:AH$14, "D SN")+ COUNTIF(AH$8:AH$14, "T2 SN")+ COUNTIF(AH$8:AH$14, "T3 SN")+ COUNTIF(AH$8:AH$14, "T3")</f>
        <v>1</v>
      </c>
      <c r="AI16" s="29">
        <f t="shared" si="11"/>
        <v>1</v>
      </c>
      <c r="AJ16" s="29">
        <f t="shared" si="11"/>
        <v>2</v>
      </c>
      <c r="AK16" s="29">
        <f t="shared" si="11"/>
        <v>2</v>
      </c>
      <c r="AL16" s="29">
        <f t="shared" si="11"/>
        <v>1</v>
      </c>
      <c r="AM16" s="29">
        <f t="shared" si="11"/>
        <v>0</v>
      </c>
      <c r="AN16" s="29">
        <f t="shared" si="11"/>
        <v>0</v>
      </c>
      <c r="AO16" s="29">
        <f>COUNTIF(AO$8:AO$14,"T1") + COUNTIF(AO$8:AO$14, "MT")+ COUNTIF(AO$8:AO$14, "D")+ COUNTIF(AO$8:AO$14, "T2")+ COUNTIF(AO$8:AO$14, "T1 SN")+ COUNTIF(AO$8:AO$14, "MT SN")+ COUNTIF(AO$8:AO$14, "D SN")+ COUNTIF(AO$8:AO$14, "T2 SN")+ COUNTIF(AO$8:AO$14, "T3 SN")+ COUNTIF(AO$8:AO$14, "T3")</f>
        <v>1</v>
      </c>
      <c r="AP16" s="29">
        <f t="shared" si="11"/>
        <v>1</v>
      </c>
      <c r="AQ16" s="24">
        <f t="shared" si="10"/>
        <v>0</v>
      </c>
      <c r="AR16" s="19">
        <f t="shared" si="1"/>
        <v>0</v>
      </c>
      <c r="AS16" s="19">
        <f t="shared" si="2"/>
        <v>0</v>
      </c>
      <c r="AT16" s="19">
        <f t="shared" si="3"/>
        <v>0</v>
      </c>
      <c r="AU16" s="19">
        <f t="shared" si="4"/>
        <v>0</v>
      </c>
      <c r="AV16" s="19">
        <f t="shared" si="5"/>
        <v>0</v>
      </c>
      <c r="AW16" s="19">
        <f t="shared" si="6"/>
        <v>0</v>
      </c>
      <c r="AX16" s="19">
        <f t="shared" si="7"/>
        <v>0</v>
      </c>
      <c r="AY16" s="19">
        <f t="shared" si="8"/>
        <v>0</v>
      </c>
    </row>
    <row r="17" spans="1:991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 t="shared" ref="L17:AP17" si="12">COUNTIF(L$8:L$14,"D SN")+ COUNTIF(L$8:L$14, "M1 SN")+ COUNTIF(L$8:L$14, "SN")+COUNTIF(L$8:L$14, "T1 SN") + COUNTIF(L$8:L$14, "MT SN")+ COUNTIF(L$8:L$14, "M2 SN")+ COUNTIF(L$8:L$14, "SDN")+COUNTIF(L$8:L$14, "T3 SN")</f>
        <v>2</v>
      </c>
      <c r="M17" s="29">
        <f>COUNTIF(M$8:M$14,"D SN")+ COUNTIF(M$8:M$14, "M1 SN")+ COUNTIF(M$8:M$14, "SN")+COUNTIF(M$8:M$14, "T1 SN") + COUNTIF(M$8:M$14, "MT SN")+ COUNTIF(M$8:M$14, "M2 SN")+ COUNTIF(M$8:M$14, "SDN")+COUNTIF(M$8:M$14, "T3 SN")</f>
        <v>1</v>
      </c>
      <c r="N17" s="29">
        <f t="shared" si="12"/>
        <v>2</v>
      </c>
      <c r="O17" s="29">
        <f t="shared" si="12"/>
        <v>1</v>
      </c>
      <c r="P17" s="29">
        <f t="shared" si="12"/>
        <v>2</v>
      </c>
      <c r="Q17" s="29">
        <f t="shared" si="12"/>
        <v>1</v>
      </c>
      <c r="R17" s="29">
        <f t="shared" si="12"/>
        <v>2</v>
      </c>
      <c r="S17" s="29">
        <f t="shared" si="12"/>
        <v>2</v>
      </c>
      <c r="T17" s="29">
        <f>COUNTIF(T$8:T$14,"D SN")+ COUNTIF(T$8:T$14, "M1 SN")+ COUNTIF(T$8:T$14, "SN")+COUNTIF(T$8:T$14, "T1 SN") + COUNTIF(T$8:T$14, "MT SN")+ COUNTIF(T$8:T$14, "M2 SN")+ COUNTIF(T$8:T$14, "SDN")+COUNTIF(T$8:T$14, "T3 SN")</f>
        <v>1</v>
      </c>
      <c r="U17" s="29">
        <f t="shared" si="12"/>
        <v>1</v>
      </c>
      <c r="V17" s="29">
        <f t="shared" si="12"/>
        <v>0</v>
      </c>
      <c r="W17" s="29">
        <f t="shared" si="12"/>
        <v>0</v>
      </c>
      <c r="X17" s="29">
        <f t="shared" si="12"/>
        <v>2</v>
      </c>
      <c r="Y17" s="29">
        <f t="shared" si="12"/>
        <v>2</v>
      </c>
      <c r="Z17" s="29">
        <f t="shared" si="12"/>
        <v>2</v>
      </c>
      <c r="AA17" s="29">
        <f>COUNTIF(AA$8:AA$14,"D SN")+ COUNTIF(AA$8:AA$14, "M1 SN")+ COUNTIF(AA$8:AA$14, "SN")+COUNTIF(AA$8:AA$14, "T1 SN") + COUNTIF(AA$8:AA$14, "MT SN")+ COUNTIF(AA$8:AA$14, "M2 SN")+ COUNTIF(AA$8:AA$14, "SDN")+COUNTIF(AA$8:AA$14, "T3 SN")</f>
        <v>2</v>
      </c>
      <c r="AB17" s="29">
        <f t="shared" si="12"/>
        <v>2</v>
      </c>
      <c r="AC17" s="29">
        <f t="shared" si="12"/>
        <v>1</v>
      </c>
      <c r="AD17" s="29">
        <f t="shared" si="12"/>
        <v>1</v>
      </c>
      <c r="AE17" s="29">
        <f t="shared" si="12"/>
        <v>1</v>
      </c>
      <c r="AF17" s="29">
        <f t="shared" si="12"/>
        <v>1</v>
      </c>
      <c r="AG17" s="29">
        <f t="shared" si="12"/>
        <v>2</v>
      </c>
      <c r="AH17" s="29">
        <f>COUNTIF(AH$8:AH$14,"D SN")+ COUNTIF(AH$8:AH$14, "M1 SN")+ COUNTIF(AH$8:AH$14, "SN")+COUNTIF(AH$8:AH$14, "T1 SN") + COUNTIF(AH$8:AH$14, "MT SN")+ COUNTIF(AH$8:AH$14, "M2 SN")+ COUNTIF(AH$8:AH$14, "SDN")+COUNTIF(AH$8:AH$14, "T3 SN")</f>
        <v>2</v>
      </c>
      <c r="AI17" s="29">
        <f t="shared" si="12"/>
        <v>2</v>
      </c>
      <c r="AJ17" s="29">
        <f t="shared" si="12"/>
        <v>1</v>
      </c>
      <c r="AK17" s="29">
        <f t="shared" si="12"/>
        <v>1</v>
      </c>
      <c r="AL17" s="29">
        <f t="shared" si="12"/>
        <v>1</v>
      </c>
      <c r="AM17" s="29">
        <f t="shared" si="12"/>
        <v>1</v>
      </c>
      <c r="AN17" s="29">
        <f t="shared" si="12"/>
        <v>2</v>
      </c>
      <c r="AO17" s="29">
        <f>COUNTIF(AO$8:AO$14,"D SN")+ COUNTIF(AO$8:AO$14, "M1 SN")+ COUNTIF(AO$8:AO$14, "SN")+COUNTIF(AO$8:AO$14, "T1 SN") + COUNTIF(AO$8:AO$14, "MT SN")+ COUNTIF(AO$8:AO$14, "M2 SN")+ COUNTIF(AO$8:AO$14, "SDN")+COUNTIF(AO$8:AO$14, "T3 SN")</f>
        <v>2</v>
      </c>
      <c r="AP17" s="29">
        <f t="shared" si="12"/>
        <v>2</v>
      </c>
      <c r="AQ17" s="24">
        <f t="shared" si="10"/>
        <v>0</v>
      </c>
      <c r="AR17" s="19">
        <f t="shared" si="1"/>
        <v>0</v>
      </c>
      <c r="AS17" s="19">
        <f t="shared" si="2"/>
        <v>0</v>
      </c>
      <c r="AT17" s="19">
        <f t="shared" si="3"/>
        <v>0</v>
      </c>
      <c r="AU17" s="19">
        <f t="shared" si="4"/>
        <v>0</v>
      </c>
      <c r="AV17" s="19">
        <f t="shared" si="5"/>
        <v>0</v>
      </c>
      <c r="AW17" s="19">
        <f t="shared" si="6"/>
        <v>0</v>
      </c>
      <c r="AX17" s="19">
        <f t="shared" si="7"/>
        <v>0</v>
      </c>
      <c r="AY17" s="19">
        <f t="shared" si="8"/>
        <v>0</v>
      </c>
    </row>
    <row r="18" spans="1:991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3"/>
      <c r="AS18" s="13"/>
      <c r="AT18" s="13"/>
      <c r="AU18" s="13"/>
      <c r="AV18" s="13"/>
      <c r="AW18" s="13"/>
      <c r="AX18" s="14"/>
      <c r="AY18" s="15"/>
    </row>
    <row r="19" spans="1:991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991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35"/>
      <c r="AP20" s="40" t="s">
        <v>79</v>
      </c>
      <c r="AQ20" s="36"/>
      <c r="AR20" s="37"/>
      <c r="AS20" s="37"/>
      <c r="AT20" s="37"/>
      <c r="AU20" s="37"/>
      <c r="AV20" s="37"/>
      <c r="AW20" s="37"/>
      <c r="AX20" s="37"/>
      <c r="AY20" s="38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</row>
    <row r="21" spans="1:991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35"/>
      <c r="AP21" s="40" t="s">
        <v>82</v>
      </c>
      <c r="AQ21" s="43"/>
      <c r="AR21" s="41"/>
      <c r="AS21" s="41"/>
      <c r="AT21" s="41"/>
      <c r="AU21" s="41"/>
      <c r="AV21" s="41"/>
      <c r="AW21" s="41"/>
      <c r="AX21" s="41"/>
      <c r="AY21" s="48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</row>
    <row r="22" spans="1:991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1"/>
      <c r="AQ22" s="43"/>
      <c r="AR22" s="41"/>
      <c r="AS22" s="41"/>
      <c r="AT22" s="41"/>
      <c r="AU22" s="41"/>
      <c r="AV22" s="41"/>
      <c r="AW22" s="41"/>
      <c r="AX22" s="41"/>
      <c r="AY22" s="48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</row>
    <row r="23" spans="1:991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1"/>
      <c r="AQ23" s="43"/>
      <c r="AR23" s="41"/>
      <c r="AS23" s="41"/>
      <c r="AT23" s="41"/>
      <c r="AU23" s="41"/>
      <c r="AV23" s="41"/>
      <c r="AW23" s="41"/>
      <c r="AX23" s="41"/>
      <c r="AY23" s="48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</row>
  </sheetData>
  <mergeCells count="36">
    <mergeCell ref="E22:Q22"/>
    <mergeCell ref="E23:Q23"/>
    <mergeCell ref="AA23:AG23"/>
    <mergeCell ref="A15:E15"/>
    <mergeCell ref="A16:E16"/>
    <mergeCell ref="A17:E17"/>
    <mergeCell ref="AQ19:AY19"/>
    <mergeCell ref="L20:Q20"/>
    <mergeCell ref="E21:Q21"/>
    <mergeCell ref="AW5:AW6"/>
    <mergeCell ref="AX5:AX6"/>
    <mergeCell ref="AY5:AY6"/>
    <mergeCell ref="E6:E7"/>
    <mergeCell ref="F6:F7"/>
    <mergeCell ref="G6:G7"/>
    <mergeCell ref="H6:I6"/>
    <mergeCell ref="J6:J7"/>
    <mergeCell ref="K6:K7"/>
    <mergeCell ref="AQ5:AQ6"/>
    <mergeCell ref="AR5:AR6"/>
    <mergeCell ref="AS5:AS6"/>
    <mergeCell ref="AT5:AT6"/>
    <mergeCell ref="AU5:AU6"/>
    <mergeCell ref="AV5:AV6"/>
    <mergeCell ref="A5:A7"/>
    <mergeCell ref="B5:B7"/>
    <mergeCell ref="C5:C7"/>
    <mergeCell ref="D5:D7"/>
    <mergeCell ref="E5:K5"/>
    <mergeCell ref="L5:AP5"/>
    <mergeCell ref="A1:AP1"/>
    <mergeCell ref="A2:AP2"/>
    <mergeCell ref="A3:AP3"/>
    <mergeCell ref="B4:T4"/>
    <mergeCell ref="W4:AH4"/>
    <mergeCell ref="AK4:AP4"/>
  </mergeCells>
  <conditionalFormatting sqref="L7:AP7">
    <cfRule type="expression" dxfId="23" priority="1" stopIfTrue="1">
      <formula>NOT(ISERROR(SEARCH("DOM",L7)))</formula>
    </cfRule>
  </conditionalFormatting>
  <conditionalFormatting sqref="L7:AP7">
    <cfRule type="expression" dxfId="22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06B3-4A57-4885-8A65-2F7EB577CCF5}">
  <dimension ref="A1:ALB23"/>
  <sheetViews>
    <sheetView workbookViewId="0">
      <selection activeCell="AL11" sqref="AL11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14062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4.4257812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6" width="5" style="1" customWidth="1"/>
    <col min="27" max="27" width="3.85546875" style="1" customWidth="1"/>
    <col min="28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0" width="4.5703125" style="1" customWidth="1"/>
    <col min="41" max="41" width="4" style="1" customWidth="1"/>
    <col min="42" max="42" width="8" style="1" customWidth="1"/>
    <col min="43" max="44" width="8.140625" style="1" customWidth="1"/>
    <col min="45" max="45" width="7.5703125" style="1" customWidth="1"/>
    <col min="46" max="48" width="6.140625" style="1" customWidth="1"/>
    <col min="49" max="49" width="12.42578125" style="1" customWidth="1"/>
    <col min="50" max="50" width="6.28515625" style="1" customWidth="1"/>
    <col min="51" max="989" width="9.7109375" style="1" customWidth="1"/>
    <col min="990" max="990" width="10.28515625" style="1" customWidth="1"/>
    <col min="991" max="991" width="10.28515625" customWidth="1"/>
  </cols>
  <sheetData>
    <row r="1" spans="1:50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X2" s="4"/>
    </row>
    <row r="3" spans="1:50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X3" s="4"/>
    </row>
    <row r="4" spans="1:50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98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5"/>
      <c r="AQ4" s="6"/>
      <c r="AR4" s="6"/>
      <c r="AS4" s="6"/>
      <c r="AT4" s="6"/>
      <c r="AU4" s="6"/>
      <c r="AV4" s="6"/>
      <c r="AW4" s="6"/>
      <c r="AX4" s="7"/>
    </row>
    <row r="5" spans="1:50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8" t="s">
        <v>5</v>
      </c>
      <c r="AQ5" s="97" t="s">
        <v>6</v>
      </c>
      <c r="AR5" s="97" t="s">
        <v>7</v>
      </c>
      <c r="AS5" s="97" t="s">
        <v>8</v>
      </c>
      <c r="AT5" s="97" t="s">
        <v>9</v>
      </c>
      <c r="AU5" s="97" t="s">
        <v>10</v>
      </c>
      <c r="AV5" s="106" t="s">
        <v>11</v>
      </c>
      <c r="AW5" s="106" t="s">
        <v>12</v>
      </c>
      <c r="AX5" s="97" t="s">
        <v>13</v>
      </c>
    </row>
    <row r="6" spans="1:50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108"/>
      <c r="AQ6" s="97"/>
      <c r="AR6" s="97"/>
      <c r="AS6" s="97"/>
      <c r="AT6" s="97"/>
      <c r="AU6" s="97"/>
      <c r="AV6" s="106"/>
      <c r="AW6" s="106"/>
      <c r="AX6" s="97"/>
    </row>
    <row r="7" spans="1:50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25</v>
      </c>
      <c r="M7" s="27" t="s">
        <v>26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25</v>
      </c>
      <c r="T7" s="27" t="s">
        <v>26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25</v>
      </c>
      <c r="AA7" s="27" t="s">
        <v>26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25</v>
      </c>
      <c r="AH7" s="27" t="s">
        <v>26</v>
      </c>
      <c r="AI7" s="27" t="s">
        <v>27</v>
      </c>
      <c r="AJ7" s="27" t="s">
        <v>28</v>
      </c>
      <c r="AK7" s="27" t="s">
        <v>29</v>
      </c>
      <c r="AL7" s="27" t="s">
        <v>30</v>
      </c>
      <c r="AM7" s="27" t="s">
        <v>31</v>
      </c>
      <c r="AN7" s="27" t="s">
        <v>25</v>
      </c>
      <c r="AO7" s="27" t="s">
        <v>26</v>
      </c>
      <c r="AP7" s="23" t="s">
        <v>32</v>
      </c>
      <c r="AQ7" s="8" t="s">
        <v>33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</row>
    <row r="8" spans="1:50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55" t="s">
        <v>73</v>
      </c>
      <c r="M8" s="54" t="s">
        <v>73</v>
      </c>
      <c r="N8" s="54" t="s">
        <v>21</v>
      </c>
      <c r="O8" s="73"/>
      <c r="P8" s="73"/>
      <c r="Q8" s="52" t="s">
        <v>73</v>
      </c>
      <c r="R8" s="55"/>
      <c r="S8" s="55" t="s">
        <v>73</v>
      </c>
      <c r="T8" s="54" t="s">
        <v>73</v>
      </c>
      <c r="U8" s="54" t="s">
        <v>21</v>
      </c>
      <c r="V8" s="73"/>
      <c r="W8" s="73"/>
      <c r="X8" s="52" t="s">
        <v>73</v>
      </c>
      <c r="Y8" s="55"/>
      <c r="Z8" s="55" t="s">
        <v>73</v>
      </c>
      <c r="AA8" s="54" t="s">
        <v>73</v>
      </c>
      <c r="AB8" s="54" t="s">
        <v>21</v>
      </c>
      <c r="AC8" s="73"/>
      <c r="AD8" s="73"/>
      <c r="AE8" s="54" t="s">
        <v>73</v>
      </c>
      <c r="AF8" s="55"/>
      <c r="AG8" s="55" t="s">
        <v>73</v>
      </c>
      <c r="AH8" s="54" t="s">
        <v>73</v>
      </c>
      <c r="AI8" s="54" t="s">
        <v>21</v>
      </c>
      <c r="AJ8" s="73"/>
      <c r="AK8" s="73"/>
      <c r="AL8" s="54" t="s">
        <v>73</v>
      </c>
      <c r="AM8" s="55"/>
      <c r="AN8" s="55" t="s">
        <v>73</v>
      </c>
      <c r="AO8" s="54" t="s">
        <v>73</v>
      </c>
      <c r="AP8" s="24">
        <f t="shared" ref="AP8:AP14" si="0">(COUNTIF(L8:AO8,"M3")+COUNTIF(L8:AO8,"M3 SN")+COUNTIF(L8:AO8,"T2")+COUNTIF(L8:AO8,"T2 SN")+COUNTIF(L8:AO8,"FO")+COUNTIF(L8:AO8,"LC")+COUNTIF(L8:AO8,"CE")+(COUNTIF(L8:AO8,"D"))*2+(COUNTIF(L8:AO8,"D SN"))*2+COUNTIF(L8:AO8,"AB")+COUNTIF(L8:AO8,"L")+COUNTIF(L8:AO8,"FD"))*6+(COUNTIF(L8:AO8,"M1")+COUNTIF(L8:AO8,"M2")+COUNTIF(L8:AO8,"M1 SN")+COUNTIF(L8:AO8,"M2 SN")+COUNTIF(L8:AO8,"FD"))*5+(COUNTIF(L8:AO8,"T1")+COUNTIF(L8:AO8,"T1 SN")+COUNTIF(L8:AO8,"FD"))*7+(COUNTIF(L8:AO8,"T3")+COUNTIF(L8:AO8,"FD")+COUNTIF(L8:AO8,"T3 SN"))*4+(COUNTIF(L8:AO8,"MT")+COUNTIF(L8:AO8,"MT SN")+COUNTIF(L8:AO8,"FD"))*8</f>
        <v>118</v>
      </c>
      <c r="AQ8" s="19">
        <f t="shared" ref="AQ8:AQ17" si="1">IF(A8&lt;&gt;"",COUNTIF(L8:AO8,"LM")+COUNTIF(L8:AO8,"L"),"")+COUNTIF(L8:AO8,"LP")</f>
        <v>0</v>
      </c>
      <c r="AR8" s="19">
        <f t="shared" ref="AR8:AR17" si="2">IF(A8&lt;&gt;"",COUNTIF(L8:AO8,"AB"),"")</f>
        <v>0</v>
      </c>
      <c r="AS8" s="19">
        <f t="shared" ref="AS8:AS17" si="3">IF(A8&lt;&gt;"",COUNTIF(L8:AO8,"FE"),"")</f>
        <v>0</v>
      </c>
      <c r="AT8" s="19">
        <f t="shared" ref="AT8:AT17" si="4">IF(A8&lt;&gt;"",COUNTIF(L8:AO8,"LC"),"")</f>
        <v>0</v>
      </c>
      <c r="AU8" s="19">
        <f t="shared" ref="AU8:AU17" si="5">IF(A8&lt;&gt;"",COUNTIF(L8:AO8,"CE"),"")</f>
        <v>0</v>
      </c>
      <c r="AV8" s="19">
        <f t="shared" ref="AV8:AV17" si="6">IF(A8&lt;&gt;"",COUNTIF(L8:AO8,"AF1")+COUNTIF(L8:AO8,"AF2")+COUNTIF(L8:AO8,"AF3")+COUNTIF(L8:AO8,"AF4")+COUNTIF(L8:AO8,"AF5")+COUNTIF(L8:AO8,"AF6")+COUNTIF(L8:AO8,"AF7")+COUNTIF(L8:AO8,"AF8")+COUNTIF(L8:AO8,"AF9")+COUNTIF(L8:AO8,"AF10")+COUNTIF(L8:AO8,"AF11")+COUNTIF(L8:AO8,"AF12")+COUNTIF(L8:AO8,"AF13")+COUNTIF(L8:AO8,"AF14"),"")</f>
        <v>0</v>
      </c>
      <c r="AW8" s="19">
        <f t="shared" ref="AW8:AW17" si="7">IF(A8&lt;&gt;"",COUNTIF(L8:AO8,"CE")+COUNTIF(L8:AO8,"L")+COUNTIF(L8:AO8,"LM")+COUNTIF(L8:AO8,"LP")+COUNTIF(L8:AO8,"LC")+COUNTIF(L8:AO8,"AB")+COUNTIF(L8:AO8,"AF1")+COUNTIF(L8:AO8,"AF2")+COUNTIF(L8:AO8,"AF3")+COUNTIF(L8:AO8,"AF4")+COUNTIF(L8:AO8,"AF5")+COUNTIF(L8:AO8,"AF6")+COUNTIF(L8:AO8,"AF7")+COUNTIF(L8:AO8,"AF8")+COUNTIF(L8:AO8,"AF9")+COUNTIF(L8:AO8,"AF10")+COUNTIF(L8:AO8,"AF11")+COUNTIF(L8:AO8,"AF12")+COUNTIF(L8:AO8,"AF13")+COUNTIF(L8:AO8,"AF14")+COUNTIF(L8:AO8,"RC")+COUNTIF(L8:AO8,"FO")+COUNTIF(L8:AO8,"FE"),"")</f>
        <v>0</v>
      </c>
      <c r="AX8" s="19">
        <f t="shared" ref="AX8:AX17" si="8">IF(A8&lt;&gt;"",COUNTIF(L8:AO8,"PDD")+COUNTIF(L8:AO8,"PFD")+COUNTIF(L8:AO8,"PDN")+COUNTIF(L8:AO8,"PFN"),"")</f>
        <v>0</v>
      </c>
    </row>
    <row r="9" spans="1:50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5"/>
      <c r="M9" s="55"/>
      <c r="N9" s="55"/>
      <c r="O9" s="73"/>
      <c r="P9" s="73"/>
      <c r="Q9" s="54" t="s">
        <v>65</v>
      </c>
      <c r="R9" s="54"/>
      <c r="S9" s="54"/>
      <c r="T9" s="55"/>
      <c r="U9" s="55"/>
      <c r="V9" s="73"/>
      <c r="W9" s="73"/>
      <c r="X9" s="54" t="s">
        <v>65</v>
      </c>
      <c r="Y9" s="54"/>
      <c r="Z9" s="54"/>
      <c r="AA9" s="55" t="s">
        <v>41</v>
      </c>
      <c r="AB9" s="55" t="s">
        <v>41</v>
      </c>
      <c r="AC9" s="76" t="s">
        <v>41</v>
      </c>
      <c r="AD9" s="76" t="s">
        <v>41</v>
      </c>
      <c r="AE9" s="55" t="s">
        <v>41</v>
      </c>
      <c r="AF9" s="55" t="s">
        <v>41</v>
      </c>
      <c r="AG9" s="55" t="s">
        <v>41</v>
      </c>
      <c r="AH9" s="55" t="s">
        <v>41</v>
      </c>
      <c r="AI9" s="55" t="s">
        <v>41</v>
      </c>
      <c r="AJ9" s="76" t="s">
        <v>41</v>
      </c>
      <c r="AK9" s="76" t="s">
        <v>41</v>
      </c>
      <c r="AL9" s="55" t="s">
        <v>41</v>
      </c>
      <c r="AM9" s="55" t="s">
        <v>41</v>
      </c>
      <c r="AN9" s="55" t="s">
        <v>41</v>
      </c>
      <c r="AO9" s="55" t="s">
        <v>41</v>
      </c>
      <c r="AP9" s="24">
        <f t="shared" si="0"/>
        <v>10</v>
      </c>
      <c r="AQ9" s="19">
        <f t="shared" si="1"/>
        <v>0</v>
      </c>
      <c r="AR9" s="19">
        <f t="shared" si="2"/>
        <v>0</v>
      </c>
      <c r="AS9" s="19">
        <f t="shared" si="3"/>
        <v>15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15</v>
      </c>
      <c r="AX9" s="19">
        <f t="shared" si="8"/>
        <v>0</v>
      </c>
    </row>
    <row r="10" spans="1:50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4" t="s">
        <v>73</v>
      </c>
      <c r="M10" s="54" t="s">
        <v>84</v>
      </c>
      <c r="N10" s="54" t="s">
        <v>73</v>
      </c>
      <c r="O10" s="74"/>
      <c r="P10" s="74"/>
      <c r="Q10" s="52"/>
      <c r="R10" s="52"/>
      <c r="S10" s="54" t="s">
        <v>73</v>
      </c>
      <c r="T10" s="54" t="s">
        <v>84</v>
      </c>
      <c r="U10" s="54" t="s">
        <v>73</v>
      </c>
      <c r="V10" s="74"/>
      <c r="W10" s="75"/>
      <c r="X10" s="53"/>
      <c r="Y10" s="52"/>
      <c r="Z10" s="54" t="s">
        <v>73</v>
      </c>
      <c r="AA10" s="52" t="s">
        <v>88</v>
      </c>
      <c r="AB10" s="52" t="s">
        <v>85</v>
      </c>
      <c r="AC10" s="74" t="s">
        <v>102</v>
      </c>
      <c r="AD10" s="75" t="s">
        <v>82</v>
      </c>
      <c r="AE10" s="53" t="s">
        <v>79</v>
      </c>
      <c r="AF10" s="52" t="s">
        <v>79</v>
      </c>
      <c r="AG10" s="53" t="s">
        <v>85</v>
      </c>
      <c r="AH10" s="52" t="s">
        <v>88</v>
      </c>
      <c r="AI10" s="52" t="s">
        <v>85</v>
      </c>
      <c r="AJ10" s="74" t="s">
        <v>102</v>
      </c>
      <c r="AK10" s="75" t="s">
        <v>82</v>
      </c>
      <c r="AL10" s="53" t="s">
        <v>79</v>
      </c>
      <c r="AM10" s="52" t="s">
        <v>79</v>
      </c>
      <c r="AN10" s="53" t="s">
        <v>85</v>
      </c>
      <c r="AO10" s="52" t="s">
        <v>88</v>
      </c>
      <c r="AP10" s="24">
        <f t="shared" si="0"/>
        <v>65</v>
      </c>
      <c r="AQ10" s="19">
        <f t="shared" si="1"/>
        <v>0</v>
      </c>
      <c r="AR10" s="19">
        <f t="shared" si="2"/>
        <v>0</v>
      </c>
      <c r="AS10" s="19">
        <f t="shared" si="3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</row>
    <row r="11" spans="1:50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4" t="s">
        <v>90</v>
      </c>
      <c r="M11" s="54" t="s">
        <v>86</v>
      </c>
      <c r="N11" s="54" t="s">
        <v>104</v>
      </c>
      <c r="O11" s="75" t="s">
        <v>82</v>
      </c>
      <c r="P11" s="75" t="s">
        <v>82</v>
      </c>
      <c r="Q11" s="54" t="s">
        <v>108</v>
      </c>
      <c r="R11" s="54" t="s">
        <v>109</v>
      </c>
      <c r="S11" s="54" t="s">
        <v>105</v>
      </c>
      <c r="T11" s="54" t="s">
        <v>108</v>
      </c>
      <c r="U11" s="79" t="s">
        <v>79</v>
      </c>
      <c r="V11" s="74" t="s">
        <v>82</v>
      </c>
      <c r="W11" s="74" t="s">
        <v>82</v>
      </c>
      <c r="X11" s="54" t="s">
        <v>108</v>
      </c>
      <c r="Y11" s="54" t="s">
        <v>109</v>
      </c>
      <c r="Z11" s="54" t="s">
        <v>105</v>
      </c>
      <c r="AA11" s="54" t="s">
        <v>65</v>
      </c>
      <c r="AC11" s="73"/>
      <c r="AD11" s="73"/>
      <c r="AE11" s="54" t="s">
        <v>65</v>
      </c>
      <c r="AF11" s="54" t="s">
        <v>66</v>
      </c>
      <c r="AG11" s="54" t="s">
        <v>21</v>
      </c>
      <c r="AH11" s="54" t="s">
        <v>65</v>
      </c>
      <c r="AJ11" s="73"/>
      <c r="AK11" s="73"/>
      <c r="AL11" s="54" t="s">
        <v>65</v>
      </c>
      <c r="AM11" s="54" t="s">
        <v>66</v>
      </c>
      <c r="AN11" s="54" t="s">
        <v>21</v>
      </c>
      <c r="AO11" s="54" t="s">
        <v>65</v>
      </c>
      <c r="AP11" s="24">
        <f t="shared" si="0"/>
        <v>80</v>
      </c>
      <c r="AQ11" s="19">
        <f t="shared" si="1"/>
        <v>0</v>
      </c>
      <c r="AR11" s="19">
        <f t="shared" si="2"/>
        <v>0</v>
      </c>
      <c r="AS11" s="19">
        <f t="shared" si="3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</row>
    <row r="12" spans="1:50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2" t="s">
        <v>110</v>
      </c>
      <c r="M12" s="52" t="s">
        <v>79</v>
      </c>
      <c r="N12" s="52" t="s">
        <v>79</v>
      </c>
      <c r="O12" s="75" t="s">
        <v>82</v>
      </c>
      <c r="P12" s="75" t="s">
        <v>82</v>
      </c>
      <c r="Q12" s="52" t="s">
        <v>79</v>
      </c>
      <c r="R12" s="52" t="s">
        <v>79</v>
      </c>
      <c r="S12" s="54" t="s">
        <v>105</v>
      </c>
      <c r="T12" s="54" t="s">
        <v>113</v>
      </c>
      <c r="U12" s="79" t="s">
        <v>79</v>
      </c>
      <c r="V12" s="74" t="s">
        <v>82</v>
      </c>
      <c r="W12" s="74" t="s">
        <v>82</v>
      </c>
      <c r="X12" s="79" t="s">
        <v>79</v>
      </c>
      <c r="Y12" s="79" t="s">
        <v>79</v>
      </c>
      <c r="Z12" s="54" t="s">
        <v>105</v>
      </c>
      <c r="AA12" s="54"/>
      <c r="AB12" s="54"/>
      <c r="AC12" s="73"/>
      <c r="AD12" s="73"/>
      <c r="AE12" s="54"/>
      <c r="AF12" s="54"/>
      <c r="AG12" s="54" t="s">
        <v>21</v>
      </c>
      <c r="AH12" s="54"/>
      <c r="AI12" s="54"/>
      <c r="AJ12" s="73"/>
      <c r="AK12" s="73"/>
      <c r="AL12" s="54"/>
      <c r="AM12" s="54"/>
      <c r="AN12" s="54" t="s">
        <v>21</v>
      </c>
      <c r="AO12" s="54"/>
      <c r="AP12" s="24">
        <f t="shared" si="0"/>
        <v>24</v>
      </c>
      <c r="AQ12" s="19">
        <f t="shared" si="1"/>
        <v>0</v>
      </c>
      <c r="AR12" s="19">
        <f t="shared" si="2"/>
        <v>0</v>
      </c>
      <c r="AS12" s="19">
        <f t="shared" si="3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</row>
    <row r="13" spans="1:50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4" t="s">
        <v>21</v>
      </c>
      <c r="N13" s="54" t="s">
        <v>23</v>
      </c>
      <c r="O13" s="74"/>
      <c r="P13" s="74"/>
      <c r="Q13" s="54"/>
      <c r="R13" s="54"/>
      <c r="S13" s="54" t="s">
        <v>21</v>
      </c>
      <c r="U13" s="54" t="s">
        <v>23</v>
      </c>
      <c r="V13" s="75"/>
      <c r="W13" s="75"/>
      <c r="X13" s="53"/>
      <c r="Y13" s="52"/>
      <c r="Z13" s="54" t="s">
        <v>21</v>
      </c>
      <c r="AA13" s="54" t="s">
        <v>104</v>
      </c>
      <c r="AB13" s="52" t="s">
        <v>114</v>
      </c>
      <c r="AC13" s="75" t="s">
        <v>82</v>
      </c>
      <c r="AD13" s="75" t="s">
        <v>82</v>
      </c>
      <c r="AE13" s="53" t="s">
        <v>79</v>
      </c>
      <c r="AF13" s="52" t="s">
        <v>79</v>
      </c>
      <c r="AG13" s="53" t="s">
        <v>105</v>
      </c>
      <c r="AH13" s="54" t="s">
        <v>104</v>
      </c>
      <c r="AI13" s="52" t="s">
        <v>106</v>
      </c>
      <c r="AJ13" s="75" t="s">
        <v>82</v>
      </c>
      <c r="AK13" s="75" t="s">
        <v>82</v>
      </c>
      <c r="AL13" s="53" t="s">
        <v>79</v>
      </c>
      <c r="AM13" s="52" t="s">
        <v>79</v>
      </c>
      <c r="AN13" s="53" t="s">
        <v>105</v>
      </c>
      <c r="AO13" s="54" t="s">
        <v>104</v>
      </c>
      <c r="AP13" s="24">
        <f t="shared" si="0"/>
        <v>36</v>
      </c>
      <c r="AQ13" s="19">
        <f t="shared" si="1"/>
        <v>0</v>
      </c>
      <c r="AR13" s="19">
        <f t="shared" si="2"/>
        <v>0</v>
      </c>
      <c r="AS13" s="19">
        <f t="shared" si="3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0</v>
      </c>
    </row>
    <row r="14" spans="1:50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/>
      <c r="M14" s="54" t="s">
        <v>76</v>
      </c>
      <c r="N14" s="54" t="s">
        <v>21</v>
      </c>
      <c r="O14" s="73"/>
      <c r="P14" s="73"/>
      <c r="Q14" s="54"/>
      <c r="R14" s="54" t="s">
        <v>72</v>
      </c>
      <c r="S14" s="54"/>
      <c r="T14" s="54" t="s">
        <v>76</v>
      </c>
      <c r="U14" s="54" t="s">
        <v>21</v>
      </c>
      <c r="V14" s="73"/>
      <c r="W14" s="73"/>
      <c r="X14" s="54"/>
      <c r="Y14" s="54" t="s">
        <v>72</v>
      </c>
      <c r="Z14" s="54"/>
      <c r="AA14" s="54" t="s">
        <v>76</v>
      </c>
      <c r="AB14" s="54" t="s">
        <v>21</v>
      </c>
      <c r="AC14" s="73"/>
      <c r="AD14" s="73"/>
      <c r="AE14" s="54"/>
      <c r="AF14" s="54" t="s">
        <v>72</v>
      </c>
      <c r="AG14" s="54"/>
      <c r="AH14" s="54" t="s">
        <v>76</v>
      </c>
      <c r="AI14" s="54" t="s">
        <v>21</v>
      </c>
      <c r="AJ14" s="73"/>
      <c r="AK14" s="73"/>
      <c r="AL14" s="54"/>
      <c r="AM14" s="54" t="s">
        <v>72</v>
      </c>
      <c r="AN14" s="54"/>
      <c r="AO14" s="54" t="s">
        <v>76</v>
      </c>
      <c r="AP14" s="24">
        <f t="shared" si="0"/>
        <v>102</v>
      </c>
      <c r="AQ14" s="19">
        <f t="shared" si="1"/>
        <v>0</v>
      </c>
      <c r="AR14" s="19">
        <f t="shared" si="2"/>
        <v>0</v>
      </c>
      <c r="AS14" s="19">
        <f t="shared" si="3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0</v>
      </c>
    </row>
    <row r="15" spans="1:50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>COUNTIF(L$8:L$14,"M1") + COUNTIF(L$8:L$14, "MT")+ COUNTIF(L$8:L$14, "D")+ COUNTIF(L$8:L$14, "M2")+ COUNTIF(L$8:L$14, "M3")+ COUNTIF(L$8:L$14, "D SN")+ COUNTIF(L$8:L$14, "M1 SN")+ COUNTIF(L$8:L$14, "MT SN")+COUNTIF(L$8:L$14, "M2 SN")+ COUNTIF(L$8:L$14, "M3 SN")</f>
        <v>4</v>
      </c>
      <c r="M15" s="29">
        <f t="shared" ref="M15:AO15" si="9">COUNTIF(M$8:M$14,"M1") + COUNTIF(M$8:M$14, "MT")+ COUNTIF(M$8:M$14, "D")+ COUNTIF(M$8:M$14, "M2")+ COUNTIF(M$8:M$14, "M3")+ COUNTIF(M$8:M$14, "D SN")+ COUNTIF(M$8:M$14, "M1 SN")+ COUNTIF(M$8:M$14, "MT SN")+COUNTIF(M$8:M$14, "M2 SN")+ COUNTIF(M$8:M$14, "M3 SN")</f>
        <v>3</v>
      </c>
      <c r="N15" s="29">
        <f t="shared" si="9"/>
        <v>3</v>
      </c>
      <c r="O15" s="29">
        <f t="shared" si="9"/>
        <v>0</v>
      </c>
      <c r="P15" s="29">
        <f t="shared" si="9"/>
        <v>0</v>
      </c>
      <c r="Q15" s="29">
        <f t="shared" si="9"/>
        <v>2</v>
      </c>
      <c r="R15" s="29">
        <f t="shared" si="9"/>
        <v>0</v>
      </c>
      <c r="S15" s="29">
        <f t="shared" si="9"/>
        <v>3</v>
      </c>
      <c r="T15" s="29">
        <f t="shared" si="9"/>
        <v>2</v>
      </c>
      <c r="U15" s="29">
        <f t="shared" si="9"/>
        <v>3</v>
      </c>
      <c r="V15" s="29">
        <f t="shared" si="9"/>
        <v>0</v>
      </c>
      <c r="W15" s="29">
        <f t="shared" si="9"/>
        <v>0</v>
      </c>
      <c r="X15" s="29">
        <f t="shared" si="9"/>
        <v>2</v>
      </c>
      <c r="Y15" s="29">
        <f t="shared" si="9"/>
        <v>0</v>
      </c>
      <c r="Z15" s="29">
        <f t="shared" si="9"/>
        <v>3</v>
      </c>
      <c r="AA15" s="29">
        <f t="shared" ref="AA15:AG15" si="10">COUNTIF(AA$8:AA$14,"M1") + COUNTIF(AA$8:AA$14, "MT")+ COUNTIF(AA$8:AA$14, "D")+ COUNTIF(AA$8:AA$14, "M2")+ COUNTIF(AA$8:AA$14, "M3")+ COUNTIF(AA$8:AA$14, "D SN")+ COUNTIF(AA$8:AA$14, "M1 SN")+ COUNTIF(AA$8:AA$14, "MT SN")+COUNTIF(AA$8:AA$14, "M2 SN")+ COUNTIF(AA$8:AA$14, "M3 SN")</f>
        <v>3</v>
      </c>
      <c r="AB15" s="29">
        <f t="shared" si="10"/>
        <v>3</v>
      </c>
      <c r="AC15" s="29">
        <f t="shared" si="10"/>
        <v>0</v>
      </c>
      <c r="AD15" s="29">
        <f t="shared" si="10"/>
        <v>0</v>
      </c>
      <c r="AE15" s="29">
        <f t="shared" si="10"/>
        <v>2</v>
      </c>
      <c r="AF15" s="29">
        <f t="shared" si="10"/>
        <v>0</v>
      </c>
      <c r="AG15" s="29">
        <f t="shared" si="10"/>
        <v>4</v>
      </c>
      <c r="AH15" s="29">
        <f t="shared" si="9"/>
        <v>3</v>
      </c>
      <c r="AI15" s="29">
        <f t="shared" si="9"/>
        <v>3</v>
      </c>
      <c r="AJ15" s="29">
        <f t="shared" si="9"/>
        <v>0</v>
      </c>
      <c r="AK15" s="29">
        <f t="shared" si="9"/>
        <v>0</v>
      </c>
      <c r="AL15" s="29">
        <f t="shared" si="9"/>
        <v>2</v>
      </c>
      <c r="AM15" s="29">
        <f t="shared" si="9"/>
        <v>0</v>
      </c>
      <c r="AN15" s="29">
        <f t="shared" si="9"/>
        <v>4</v>
      </c>
      <c r="AO15" s="29">
        <f t="shared" si="9"/>
        <v>3</v>
      </c>
      <c r="AP15" s="24">
        <f>(COUNTIF(L15:AO15,"M")+COUNTIF(L15:AO15,"T")+COUNTIF(L15:AO15,"ID")+COUNTIF(L15:AO15,"IN")+(COUNTIF(L15:AO15,"N")*2)+COUNTIF(L15:AO15,"FO")+COUNTIF(L15:AO15,"LC")+ COUNTIF(L15:AO15,"CE")+(COUNTIF(L15:AO15,"D")*2)+COUNTIF(L15:AO15,"AB")+COUNTIF(L15:AO15,"L"))*6</f>
        <v>0</v>
      </c>
      <c r="AQ15" s="19">
        <f t="shared" si="1"/>
        <v>0</v>
      </c>
      <c r="AR15" s="19">
        <f t="shared" si="2"/>
        <v>0</v>
      </c>
      <c r="AS15" s="19">
        <f t="shared" si="3"/>
        <v>0</v>
      </c>
      <c r="AT15" s="19">
        <f t="shared" si="4"/>
        <v>0</v>
      </c>
      <c r="AU15" s="19">
        <f t="shared" si="5"/>
        <v>0</v>
      </c>
      <c r="AV15" s="19">
        <f t="shared" si="6"/>
        <v>0</v>
      </c>
      <c r="AW15" s="19">
        <f t="shared" si="7"/>
        <v>0</v>
      </c>
      <c r="AX15" s="19">
        <f t="shared" si="8"/>
        <v>0</v>
      </c>
    </row>
    <row r="16" spans="1:50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>COUNTIF(L$8:L$14,"T1") + COUNTIF(L$8:L$14, "MT")+ COUNTIF(L$8:L$14, "D")+ COUNTIF(L$8:L$14, "T2")+ COUNTIF(L$8:L$14, "T1 SN")+ COUNTIF(L$8:L$14, "MT SN")+ COUNTIF(L$8:L$14, "D SN")+ COUNTIF(L$8:L$14, "T2 SN")+ COUNTIF(L$8:L$14, "T3 SN")+ COUNTIF(L$8:L$14, "T3")</f>
        <v>2</v>
      </c>
      <c r="M16" s="29">
        <f t="shared" ref="M16:AO16" si="11">COUNTIF(M$8:M$14,"T1") + COUNTIF(M$8:M$14, "MT")+ COUNTIF(M$8:M$14, "D")+ COUNTIF(M$8:M$14, "T2")+ COUNTIF(M$8:M$14, "T1 SN")+ COUNTIF(M$8:M$14, "MT SN")+ COUNTIF(M$8:M$14, "D SN")+ COUNTIF(M$8:M$14, "T2 SN")+ COUNTIF(M$8:M$14, "T3 SN")+ COUNTIF(M$8:M$14, "T3")</f>
        <v>1</v>
      </c>
      <c r="N16" s="29">
        <f t="shared" si="11"/>
        <v>2</v>
      </c>
      <c r="O16" s="29">
        <f t="shared" si="11"/>
        <v>0</v>
      </c>
      <c r="P16" s="29">
        <f t="shared" si="11"/>
        <v>0</v>
      </c>
      <c r="Q16" s="29">
        <f t="shared" si="11"/>
        <v>0</v>
      </c>
      <c r="R16" s="29">
        <f t="shared" si="11"/>
        <v>1</v>
      </c>
      <c r="S16" s="29">
        <f t="shared" si="11"/>
        <v>1</v>
      </c>
      <c r="T16" s="29">
        <f t="shared" si="11"/>
        <v>1</v>
      </c>
      <c r="U16" s="29">
        <f t="shared" si="11"/>
        <v>2</v>
      </c>
      <c r="V16" s="29">
        <f t="shared" si="11"/>
        <v>0</v>
      </c>
      <c r="W16" s="29">
        <f t="shared" si="11"/>
        <v>0</v>
      </c>
      <c r="X16" s="29">
        <f t="shared" si="11"/>
        <v>0</v>
      </c>
      <c r="Y16" s="29">
        <f t="shared" si="11"/>
        <v>1</v>
      </c>
      <c r="Z16" s="29">
        <f t="shared" si="11"/>
        <v>1</v>
      </c>
      <c r="AA16" s="29">
        <f t="shared" ref="AA16:AG16" si="12">COUNTIF(AA$8:AA$14,"T1") + COUNTIF(AA$8:AA$14, "MT")+ COUNTIF(AA$8:AA$14, "D")+ COUNTIF(AA$8:AA$14, "T2")+ COUNTIF(AA$8:AA$14, "T1 SN")+ COUNTIF(AA$8:AA$14, "MT SN")+ COUNTIF(AA$8:AA$14, "D SN")+ COUNTIF(AA$8:AA$14, "T2 SN")+ COUNTIF(AA$8:AA$14, "T3 SN")+ COUNTIF(AA$8:AA$14, "T3")</f>
        <v>1</v>
      </c>
      <c r="AB16" s="29">
        <f t="shared" si="12"/>
        <v>2</v>
      </c>
      <c r="AC16" s="29">
        <f t="shared" si="12"/>
        <v>0</v>
      </c>
      <c r="AD16" s="29">
        <f t="shared" si="12"/>
        <v>0</v>
      </c>
      <c r="AE16" s="29">
        <f t="shared" si="12"/>
        <v>0</v>
      </c>
      <c r="AF16" s="29">
        <f t="shared" si="12"/>
        <v>2</v>
      </c>
      <c r="AG16" s="29">
        <f t="shared" si="12"/>
        <v>2</v>
      </c>
      <c r="AH16" s="29">
        <f t="shared" si="11"/>
        <v>1</v>
      </c>
      <c r="AI16" s="29">
        <f t="shared" si="11"/>
        <v>2</v>
      </c>
      <c r="AJ16" s="29">
        <f t="shared" si="11"/>
        <v>0</v>
      </c>
      <c r="AK16" s="29">
        <f t="shared" si="11"/>
        <v>0</v>
      </c>
      <c r="AL16" s="29">
        <f t="shared" si="11"/>
        <v>0</v>
      </c>
      <c r="AM16" s="29">
        <f t="shared" si="11"/>
        <v>2</v>
      </c>
      <c r="AN16" s="29">
        <f t="shared" si="11"/>
        <v>2</v>
      </c>
      <c r="AO16" s="29">
        <f t="shared" si="11"/>
        <v>1</v>
      </c>
      <c r="AP16" s="24">
        <f>(COUNTIF(L16:AO16,"M")+COUNTIF(L16:AO16,"T")+COUNTIF(L16:AO16,"ID")+COUNTIF(L16:AO16,"IN")+(COUNTIF(L16:AO16,"N")*2)+COUNTIF(L16:AO16,"FO")+COUNTIF(L16:AO16,"LC")+ COUNTIF(L16:AO16,"CE")+(COUNTIF(L16:AO16,"D")*2)+COUNTIF(L16:AO16,"AB")+COUNTIF(L16:AO16,"L"))*6</f>
        <v>0</v>
      </c>
      <c r="AQ16" s="19">
        <f t="shared" si="1"/>
        <v>0</v>
      </c>
      <c r="AR16" s="19">
        <f t="shared" si="2"/>
        <v>0</v>
      </c>
      <c r="AS16" s="19">
        <f t="shared" si="3"/>
        <v>0</v>
      </c>
      <c r="AT16" s="19">
        <f t="shared" si="4"/>
        <v>0</v>
      </c>
      <c r="AU16" s="19">
        <f t="shared" si="5"/>
        <v>0</v>
      </c>
      <c r="AV16" s="19">
        <f t="shared" si="6"/>
        <v>0</v>
      </c>
      <c r="AW16" s="19">
        <f t="shared" si="7"/>
        <v>0</v>
      </c>
      <c r="AX16" s="19">
        <f t="shared" si="8"/>
        <v>0</v>
      </c>
    </row>
    <row r="17" spans="1:990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>COUNTIF(L$8:L$14,"D SN")+ COUNTIF(L$8:L$14, "M1 SN")+ COUNTIF(L$8:L$14, "SN")+COUNTIF(L$8:L$14, "T1 SN") + COUNTIF(L$8:L$14, "MT SN")+ COUNTIF(L$8:L$14, "M2 SN")+ COUNTIF(L$8:L$14, "SDN")+COUNTIF(L$8:L$14, "T3 SN")</f>
        <v>1</v>
      </c>
      <c r="M17" s="29">
        <f t="shared" ref="M17:AO17" si="13">COUNTIF(M$8:M$14,"D SN")+ COUNTIF(M$8:M$14, "M1 SN")+ COUNTIF(M$8:M$14, "SN")+COUNTIF(M$8:M$14, "T1 SN") + COUNTIF(M$8:M$14, "MT SN")+ COUNTIF(M$8:M$14, "M2 SN")+ COUNTIF(M$8:M$14, "SDN")+COUNTIF(M$8:M$14, "T3 SN")</f>
        <v>2</v>
      </c>
      <c r="N17" s="29">
        <f t="shared" si="13"/>
        <v>1</v>
      </c>
      <c r="O17" s="29">
        <f t="shared" si="13"/>
        <v>2</v>
      </c>
      <c r="P17" s="29">
        <f t="shared" si="13"/>
        <v>2</v>
      </c>
      <c r="Q17" s="29">
        <f t="shared" si="13"/>
        <v>1</v>
      </c>
      <c r="R17" s="29">
        <f t="shared" si="13"/>
        <v>1</v>
      </c>
      <c r="S17" s="29">
        <f t="shared" si="13"/>
        <v>0</v>
      </c>
      <c r="T17" s="29">
        <f t="shared" si="13"/>
        <v>0</v>
      </c>
      <c r="U17" s="29">
        <f t="shared" si="13"/>
        <v>2</v>
      </c>
      <c r="V17" s="29">
        <f t="shared" si="13"/>
        <v>2</v>
      </c>
      <c r="W17" s="29">
        <f t="shared" si="13"/>
        <v>2</v>
      </c>
      <c r="X17" s="29">
        <f t="shared" si="13"/>
        <v>1</v>
      </c>
      <c r="Y17" s="29">
        <f t="shared" si="13"/>
        <v>1</v>
      </c>
      <c r="Z17" s="29">
        <f t="shared" si="13"/>
        <v>0</v>
      </c>
      <c r="AA17" s="29">
        <f t="shared" ref="AA17:AG17" si="14">COUNTIF(AA$8:AA$14,"D SN")+ COUNTIF(AA$8:AA$14, "M1 SN")+ COUNTIF(AA$8:AA$14, "SN")+COUNTIF(AA$8:AA$14, "T1 SN") + COUNTIF(AA$8:AA$14, "MT SN")+ COUNTIF(AA$8:AA$14, "M2 SN")+ COUNTIF(AA$8:AA$14, "SDN")+COUNTIF(AA$8:AA$14, "T3 SN")</f>
        <v>1</v>
      </c>
      <c r="AB17" s="29">
        <f t="shared" si="14"/>
        <v>1</v>
      </c>
      <c r="AC17" s="29">
        <f t="shared" si="14"/>
        <v>1</v>
      </c>
      <c r="AD17" s="29">
        <f t="shared" si="14"/>
        <v>2</v>
      </c>
      <c r="AE17" s="29">
        <f t="shared" si="14"/>
        <v>2</v>
      </c>
      <c r="AF17" s="29">
        <f t="shared" si="14"/>
        <v>2</v>
      </c>
      <c r="AG17" s="29">
        <f t="shared" si="14"/>
        <v>1</v>
      </c>
      <c r="AH17" s="29">
        <f t="shared" si="13"/>
        <v>1</v>
      </c>
      <c r="AI17" s="29">
        <f t="shared" si="13"/>
        <v>1</v>
      </c>
      <c r="AJ17" s="29">
        <f t="shared" si="13"/>
        <v>1</v>
      </c>
      <c r="AK17" s="29">
        <f t="shared" si="13"/>
        <v>2</v>
      </c>
      <c r="AL17" s="29">
        <f t="shared" si="13"/>
        <v>2</v>
      </c>
      <c r="AM17" s="29">
        <f t="shared" si="13"/>
        <v>2</v>
      </c>
      <c r="AN17" s="29">
        <f t="shared" si="13"/>
        <v>1</v>
      </c>
      <c r="AO17" s="29">
        <f t="shared" si="13"/>
        <v>1</v>
      </c>
      <c r="AP17" s="24">
        <f>(COUNTIF(L17:AO17,"M")+COUNTIF(L17:AO17,"T")+COUNTIF(L17:AO17,"ID")+COUNTIF(L17:AO17,"IN")+(COUNTIF(L17:AO17,"N")*2)+COUNTIF(L17:AO17,"FO")+COUNTIF(L17:AO17,"LC")+ COUNTIF(L17:AO17,"CE")+(COUNTIF(L17:AO17,"D")*2)+COUNTIF(L17:AO17,"AB")+COUNTIF(L17:AO17,"L"))*6</f>
        <v>0</v>
      </c>
      <c r="AQ17" s="19">
        <f t="shared" si="1"/>
        <v>0</v>
      </c>
      <c r="AR17" s="19">
        <f t="shared" si="2"/>
        <v>0</v>
      </c>
      <c r="AS17" s="19">
        <f t="shared" si="3"/>
        <v>0</v>
      </c>
      <c r="AT17" s="19">
        <f t="shared" si="4"/>
        <v>0</v>
      </c>
      <c r="AU17" s="19">
        <f t="shared" si="5"/>
        <v>0</v>
      </c>
      <c r="AV17" s="19">
        <f t="shared" si="6"/>
        <v>0</v>
      </c>
      <c r="AW17" s="19">
        <f t="shared" si="7"/>
        <v>0</v>
      </c>
      <c r="AX17" s="19">
        <f t="shared" si="8"/>
        <v>0</v>
      </c>
    </row>
    <row r="18" spans="1:990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13"/>
      <c r="AR18" s="13"/>
      <c r="AS18" s="13"/>
      <c r="AT18" s="13"/>
      <c r="AU18" s="13"/>
      <c r="AV18" s="13"/>
      <c r="AW18" s="14"/>
      <c r="AX18" s="15"/>
    </row>
    <row r="19" spans="1:990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03"/>
      <c r="AQ19" s="103"/>
      <c r="AR19" s="103"/>
      <c r="AS19" s="103"/>
      <c r="AT19" s="103"/>
      <c r="AU19" s="103"/>
      <c r="AV19" s="103"/>
      <c r="AW19" s="103"/>
      <c r="AX19" s="103"/>
    </row>
    <row r="20" spans="1:990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81" t="s">
        <v>79</v>
      </c>
      <c r="AP20" s="37"/>
      <c r="AQ20" s="37"/>
      <c r="AR20" s="37"/>
      <c r="AS20" s="37"/>
      <c r="AT20" s="37"/>
      <c r="AU20" s="37"/>
      <c r="AV20" s="37"/>
      <c r="AW20" s="37"/>
      <c r="AX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</row>
    <row r="21" spans="1:990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81" t="s">
        <v>82</v>
      </c>
      <c r="AP21" s="30"/>
      <c r="AQ21" s="41"/>
      <c r="AR21" s="41"/>
      <c r="AS21" s="41"/>
      <c r="AT21" s="41"/>
      <c r="AU21" s="41"/>
      <c r="AV21" s="41"/>
      <c r="AW21" s="41"/>
      <c r="AX21" s="48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</row>
    <row r="22" spans="1:990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3"/>
      <c r="AQ22" s="41"/>
      <c r="AR22" s="41"/>
      <c r="AS22" s="41"/>
      <c r="AT22" s="41"/>
      <c r="AU22" s="41"/>
      <c r="AV22" s="41"/>
      <c r="AW22" s="41"/>
      <c r="AX22" s="48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</row>
    <row r="23" spans="1:990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3"/>
      <c r="AQ23" s="41"/>
      <c r="AR23" s="41"/>
      <c r="AS23" s="41"/>
      <c r="AT23" s="41"/>
      <c r="AU23" s="41"/>
      <c r="AV23" s="41"/>
      <c r="AW23" s="41"/>
      <c r="AX23" s="48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</row>
  </sheetData>
  <mergeCells count="36">
    <mergeCell ref="E22:Q22"/>
    <mergeCell ref="E23:Q23"/>
    <mergeCell ref="AA23:AG23"/>
    <mergeCell ref="A15:E15"/>
    <mergeCell ref="A16:E16"/>
    <mergeCell ref="A17:E17"/>
    <mergeCell ref="AP19:AX19"/>
    <mergeCell ref="L20:Q20"/>
    <mergeCell ref="E21:Q21"/>
    <mergeCell ref="AV5:AV6"/>
    <mergeCell ref="AW5:AW6"/>
    <mergeCell ref="AX5:AX6"/>
    <mergeCell ref="E6:E7"/>
    <mergeCell ref="F6:F7"/>
    <mergeCell ref="G6:G7"/>
    <mergeCell ref="H6:I6"/>
    <mergeCell ref="J6:J7"/>
    <mergeCell ref="K6:K7"/>
    <mergeCell ref="AP5:AP6"/>
    <mergeCell ref="AQ5:AQ6"/>
    <mergeCell ref="AR5:AR6"/>
    <mergeCell ref="AS5:AS6"/>
    <mergeCell ref="AT5:AT6"/>
    <mergeCell ref="AU5:AU6"/>
    <mergeCell ref="A5:A7"/>
    <mergeCell ref="B5:B7"/>
    <mergeCell ref="C5:C7"/>
    <mergeCell ref="D5:D7"/>
    <mergeCell ref="E5:K5"/>
    <mergeCell ref="L5:AO5"/>
    <mergeCell ref="A1:AO1"/>
    <mergeCell ref="A2:AO2"/>
    <mergeCell ref="A3:AO3"/>
    <mergeCell ref="B4:T4"/>
    <mergeCell ref="W4:AH4"/>
    <mergeCell ref="AK4:AO4"/>
  </mergeCells>
  <conditionalFormatting sqref="L7:AO7">
    <cfRule type="expression" dxfId="21" priority="1" stopIfTrue="1">
      <formula>NOT(ISERROR(SEARCH("DOM",L7)))</formula>
    </cfRule>
  </conditionalFormatting>
  <conditionalFormatting sqref="L7:AO7">
    <cfRule type="expression" dxfId="20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F9824-749D-4779-858A-DE99ACD33481}">
  <dimension ref="A1:ALC23"/>
  <sheetViews>
    <sheetView workbookViewId="0">
      <selection activeCell="O26" sqref="O26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8554687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0" width="4.5703125" style="1" customWidth="1"/>
    <col min="41" max="41" width="3.42578125" style="1" customWidth="1"/>
    <col min="42" max="42" width="4.7109375" style="1" customWidth="1"/>
    <col min="43" max="43" width="8" style="1" customWidth="1"/>
    <col min="44" max="45" width="8.140625" style="1" customWidth="1"/>
    <col min="46" max="46" width="7.5703125" style="1" customWidth="1"/>
    <col min="47" max="49" width="6.140625" style="1" customWidth="1"/>
    <col min="50" max="50" width="12.42578125" style="1" customWidth="1"/>
    <col min="51" max="51" width="6.28515625" style="1" customWidth="1"/>
    <col min="52" max="990" width="9.7109375" style="1" customWidth="1"/>
    <col min="991" max="991" width="10.28515625" style="1" customWidth="1"/>
    <col min="992" max="992" width="10.28515625" customWidth="1"/>
  </cols>
  <sheetData>
    <row r="1" spans="1:51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Y2" s="4"/>
    </row>
    <row r="3" spans="1:51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Y3" s="4"/>
    </row>
    <row r="4" spans="1:51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99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96"/>
      <c r="AQ4" s="5"/>
      <c r="AR4" s="6"/>
      <c r="AS4" s="6"/>
      <c r="AT4" s="6"/>
      <c r="AU4" s="6"/>
      <c r="AV4" s="6"/>
      <c r="AW4" s="6"/>
      <c r="AX4" s="6"/>
      <c r="AY4" s="7"/>
    </row>
    <row r="5" spans="1:51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8" t="s">
        <v>5</v>
      </c>
      <c r="AR5" s="97" t="s">
        <v>6</v>
      </c>
      <c r="AS5" s="97" t="s">
        <v>7</v>
      </c>
      <c r="AT5" s="97" t="s">
        <v>8</v>
      </c>
      <c r="AU5" s="97" t="s">
        <v>9</v>
      </c>
      <c r="AV5" s="97" t="s">
        <v>10</v>
      </c>
      <c r="AW5" s="106" t="s">
        <v>11</v>
      </c>
      <c r="AX5" s="106" t="s">
        <v>12</v>
      </c>
      <c r="AY5" s="97" t="s">
        <v>13</v>
      </c>
    </row>
    <row r="6" spans="1:51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66">
        <v>31</v>
      </c>
      <c r="AQ6" s="108"/>
      <c r="AR6" s="97"/>
      <c r="AS6" s="97"/>
      <c r="AT6" s="97"/>
      <c r="AU6" s="97"/>
      <c r="AV6" s="97"/>
      <c r="AW6" s="106"/>
      <c r="AX6" s="106"/>
      <c r="AY6" s="97"/>
    </row>
    <row r="7" spans="1:51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25</v>
      </c>
      <c r="Y7" s="27" t="s">
        <v>26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25</v>
      </c>
      <c r="AF7" s="27" t="s">
        <v>26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  <c r="AL7" s="27" t="s">
        <v>25</v>
      </c>
      <c r="AM7" s="27" t="s">
        <v>26</v>
      </c>
      <c r="AN7" s="27" t="s">
        <v>27</v>
      </c>
      <c r="AO7" s="27" t="s">
        <v>28</v>
      </c>
      <c r="AP7" s="27" t="s">
        <v>29</v>
      </c>
      <c r="AQ7" s="23" t="s">
        <v>32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  <c r="AY7" s="8" t="s">
        <v>33</v>
      </c>
    </row>
    <row r="8" spans="1:51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54" t="s">
        <v>21</v>
      </c>
      <c r="M8" s="73"/>
      <c r="N8" s="73"/>
      <c r="O8" s="52" t="s">
        <v>73</v>
      </c>
      <c r="P8" s="55"/>
      <c r="Q8" s="55" t="s">
        <v>73</v>
      </c>
      <c r="R8" s="54" t="s">
        <v>73</v>
      </c>
      <c r="S8" s="54" t="s">
        <v>21</v>
      </c>
      <c r="T8" s="73"/>
      <c r="U8" s="73"/>
      <c r="V8" s="52" t="s">
        <v>73</v>
      </c>
      <c r="W8" s="55"/>
      <c r="X8" s="55" t="s">
        <v>73</v>
      </c>
      <c r="Y8" s="54" t="s">
        <v>73</v>
      </c>
      <c r="Z8" s="54" t="s">
        <v>21</v>
      </c>
      <c r="AA8" s="73"/>
      <c r="AB8" s="73"/>
      <c r="AC8" s="54" t="s">
        <v>73</v>
      </c>
      <c r="AD8" s="55"/>
      <c r="AE8" s="55" t="s">
        <v>73</v>
      </c>
      <c r="AF8" s="54" t="s">
        <v>73</v>
      </c>
      <c r="AG8" s="54" t="s">
        <v>21</v>
      </c>
      <c r="AH8" s="73"/>
      <c r="AI8" s="73"/>
      <c r="AJ8" s="54" t="s">
        <v>73</v>
      </c>
      <c r="AK8" s="55"/>
      <c r="AL8" s="55" t="s">
        <v>73</v>
      </c>
      <c r="AM8" s="54" t="s">
        <v>73</v>
      </c>
      <c r="AN8" s="54" t="s">
        <v>21</v>
      </c>
      <c r="AO8" s="73"/>
      <c r="AP8" s="73"/>
      <c r="AQ8" s="24">
        <f t="shared" ref="AQ8:AQ14" si="0">(COUNTIF(L8:AP8,"M3")+COUNTIF(L8:AP8,"M3 SN")+COUNTIF(L8:AP8,"T2")+COUNTIF(L8:AP8,"T2 SN")+COUNTIF(L8:AP8,"FO")+COUNTIF(L8:AP8,"LC")+COUNTIF(L8:AP8,"CE")+(COUNTIF(L8:AP8,"D"))*2+(COUNTIF(L8:AP8,"D SN"))*2+COUNTIF(L8:AP8,"AB")+COUNTIF(L8:AP8,"L")+COUNTIF(L8:AP8,"FD"))*6+(COUNTIF(L8:AP8,"M1")+COUNTIF(L8:AP8,"M2")+COUNTIF(L8:AP8,"M1 SN")+COUNTIF(L8:AP8,"M2 SN")+COUNTIF(L8:AP8,"FD"))*5+(COUNTIF(L8:AP8,"T1")+COUNTIF(L8:AP8,"T1 SN")+COUNTIF(L8:AP8,"FD"))*7+(COUNTIF(L8:AP8,"T3")+COUNTIF(L8:AP8,"FD")+COUNTIF(L8:AP8,"T3 SN"))*4+(COUNTIF(L8:AP8,"MT")+COUNTIF(L8:AP8,"MT SN")+COUNTIF(L8:AP8,"FD"))*8</f>
        <v>120</v>
      </c>
      <c r="AR8" s="19">
        <f t="shared" ref="AR8:AR17" si="1">IF(A8&lt;&gt;"",COUNTIF(L8:AP8,"LM")+COUNTIF(L8:AP8,"L"),"")+COUNTIF(L8:AP8,"LP")</f>
        <v>0</v>
      </c>
      <c r="AS8" s="19">
        <f t="shared" ref="AS8:AS17" si="2">IF(A8&lt;&gt;"",COUNTIF(L8:AP8,"AB"),"")</f>
        <v>0</v>
      </c>
      <c r="AT8" s="19">
        <f t="shared" ref="AT8:AT17" si="3">IF(A8&lt;&gt;"",COUNTIF(L8:AP8,"FE"),"")</f>
        <v>0</v>
      </c>
      <c r="AU8" s="19">
        <f t="shared" ref="AU8:AU17" si="4">IF(A8&lt;&gt;"",COUNTIF(L8:AP8,"LC"),"")</f>
        <v>0</v>
      </c>
      <c r="AV8" s="19">
        <f t="shared" ref="AV8:AV17" si="5">IF(A8&lt;&gt;"",COUNTIF(L8:AP8,"CE"),"")</f>
        <v>0</v>
      </c>
      <c r="AW8" s="19">
        <f t="shared" ref="AW8:AW17" si="6">IF(A8&lt;&gt;"",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,"")</f>
        <v>0</v>
      </c>
      <c r="AX8" s="19">
        <f t="shared" ref="AX8:AX17" si="7">IF(A8&lt;&gt;"",COUNTIF(L8:AP8,"CE")+COUNTIF(L8:AP8,"L")+COUNTIF(L8:AP8,"LM")+COUNTIF(L8:AP8,"LP")+COUNTIF(L8:AP8,"LC")+COUNTIF(L8:AP8,"AB")+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+COUNTIF(L8:AP8,"RC")+COUNTIF(L8:AP8,"FO")+COUNTIF(L8:AP8,"FE"),"")</f>
        <v>0</v>
      </c>
      <c r="AY8" s="19">
        <f t="shared" ref="AY8:AY17" si="8">IF(A8&lt;&gt;"",COUNTIF(L8:AP8,"PDD")+COUNTIF(L8:AP8,"PFD")+COUNTIF(L8:AP8,"PDN")+COUNTIF(L8:AP8,"PFN"),"")</f>
        <v>0</v>
      </c>
    </row>
    <row r="9" spans="1:51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5" t="s">
        <v>41</v>
      </c>
      <c r="M9" s="76" t="s">
        <v>41</v>
      </c>
      <c r="N9" s="76" t="s">
        <v>41</v>
      </c>
      <c r="O9" s="55" t="s">
        <v>41</v>
      </c>
      <c r="P9" s="55" t="s">
        <v>41</v>
      </c>
      <c r="Q9" s="55" t="s">
        <v>41</v>
      </c>
      <c r="R9" s="55" t="s">
        <v>41</v>
      </c>
      <c r="S9" s="55" t="s">
        <v>41</v>
      </c>
      <c r="T9" s="76" t="s">
        <v>41</v>
      </c>
      <c r="U9" s="76" t="s">
        <v>41</v>
      </c>
      <c r="V9" s="55" t="s">
        <v>41</v>
      </c>
      <c r="W9" s="55" t="s">
        <v>41</v>
      </c>
      <c r="X9" s="55" t="s">
        <v>41</v>
      </c>
      <c r="Y9" s="55" t="s">
        <v>41</v>
      </c>
      <c r="Z9" s="55" t="s">
        <v>41</v>
      </c>
      <c r="AA9" s="73"/>
      <c r="AB9" s="73"/>
      <c r="AC9" s="54" t="s">
        <v>65</v>
      </c>
      <c r="AD9" s="54"/>
      <c r="AE9" s="54"/>
      <c r="AF9" s="55"/>
      <c r="AG9" s="55"/>
      <c r="AH9" s="73"/>
      <c r="AI9" s="73"/>
      <c r="AJ9" s="54" t="s">
        <v>65</v>
      </c>
      <c r="AK9" s="54"/>
      <c r="AL9" s="54"/>
      <c r="AM9" s="55"/>
      <c r="AN9" s="55"/>
      <c r="AO9" s="73"/>
      <c r="AP9" s="73"/>
      <c r="AQ9" s="24">
        <f t="shared" si="0"/>
        <v>10</v>
      </c>
      <c r="AR9" s="19">
        <f t="shared" si="1"/>
        <v>0</v>
      </c>
      <c r="AS9" s="19">
        <f t="shared" si="2"/>
        <v>0</v>
      </c>
      <c r="AT9" s="19">
        <f t="shared" si="3"/>
        <v>15</v>
      </c>
      <c r="AU9" s="19">
        <f t="shared" si="4"/>
        <v>0</v>
      </c>
      <c r="AV9" s="19">
        <f t="shared" si="5"/>
        <v>0</v>
      </c>
      <c r="AW9" s="19">
        <f t="shared" si="6"/>
        <v>0</v>
      </c>
      <c r="AX9" s="19">
        <f t="shared" si="7"/>
        <v>15</v>
      </c>
      <c r="AY9" s="19">
        <f t="shared" si="8"/>
        <v>0</v>
      </c>
    </row>
    <row r="10" spans="1:51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4" t="s">
        <v>73</v>
      </c>
      <c r="M10" s="74"/>
      <c r="N10" s="74"/>
      <c r="O10" s="52"/>
      <c r="P10" s="52"/>
      <c r="Q10" s="54" t="s">
        <v>73</v>
      </c>
      <c r="R10" s="54" t="s">
        <v>84</v>
      </c>
      <c r="S10" s="54" t="s">
        <v>73</v>
      </c>
      <c r="T10" s="74"/>
      <c r="U10" s="75"/>
      <c r="V10" s="53"/>
      <c r="W10" s="52"/>
      <c r="X10" s="54" t="s">
        <v>73</v>
      </c>
      <c r="Y10" s="54" t="s">
        <v>115</v>
      </c>
      <c r="Z10" s="54" t="s">
        <v>116</v>
      </c>
      <c r="AA10" s="74" t="s">
        <v>102</v>
      </c>
      <c r="AB10" s="75" t="s">
        <v>82</v>
      </c>
      <c r="AC10" s="53" t="s">
        <v>79</v>
      </c>
      <c r="AD10" s="52" t="s">
        <v>79</v>
      </c>
      <c r="AE10" s="53" t="s">
        <v>85</v>
      </c>
      <c r="AF10" s="52" t="s">
        <v>88</v>
      </c>
      <c r="AG10" s="52" t="s">
        <v>85</v>
      </c>
      <c r="AH10" s="74" t="s">
        <v>102</v>
      </c>
      <c r="AI10" s="75" t="s">
        <v>82</v>
      </c>
      <c r="AJ10" s="53" t="s">
        <v>79</v>
      </c>
      <c r="AK10" s="52" t="s">
        <v>79</v>
      </c>
      <c r="AL10" s="53" t="s">
        <v>85</v>
      </c>
      <c r="AM10" s="52" t="s">
        <v>88</v>
      </c>
      <c r="AN10" s="52" t="s">
        <v>85</v>
      </c>
      <c r="AO10" s="74" t="s">
        <v>102</v>
      </c>
      <c r="AP10" s="75" t="s">
        <v>82</v>
      </c>
      <c r="AQ10" s="24">
        <f t="shared" si="0"/>
        <v>52</v>
      </c>
      <c r="AR10" s="19">
        <f t="shared" si="1"/>
        <v>0</v>
      </c>
      <c r="AS10" s="19">
        <f t="shared" si="2"/>
        <v>0</v>
      </c>
      <c r="AT10" s="19">
        <f t="shared" si="3"/>
        <v>0</v>
      </c>
      <c r="AU10" s="19">
        <f t="shared" si="4"/>
        <v>0</v>
      </c>
      <c r="AV10" s="19">
        <f t="shared" si="5"/>
        <v>0</v>
      </c>
      <c r="AW10" s="19">
        <f t="shared" si="6"/>
        <v>0</v>
      </c>
      <c r="AX10" s="19">
        <f t="shared" si="7"/>
        <v>0</v>
      </c>
      <c r="AY10" s="19">
        <f t="shared" si="8"/>
        <v>0</v>
      </c>
    </row>
    <row r="11" spans="1:51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4" t="s">
        <v>104</v>
      </c>
      <c r="M11" s="75" t="s">
        <v>82</v>
      </c>
      <c r="N11" s="75" t="s">
        <v>82</v>
      </c>
      <c r="O11" s="54" t="s">
        <v>108</v>
      </c>
      <c r="P11" s="54" t="s">
        <v>109</v>
      </c>
      <c r="Q11" s="54" t="s">
        <v>105</v>
      </c>
      <c r="R11" s="54" t="s">
        <v>108</v>
      </c>
      <c r="S11" s="79" t="s">
        <v>79</v>
      </c>
      <c r="T11" s="74" t="s">
        <v>82</v>
      </c>
      <c r="U11" s="74" t="s">
        <v>82</v>
      </c>
      <c r="V11" s="54" t="s">
        <v>108</v>
      </c>
      <c r="W11" s="54" t="s">
        <v>109</v>
      </c>
      <c r="X11" s="54" t="s">
        <v>105</v>
      </c>
      <c r="Y11" s="54" t="s">
        <v>108</v>
      </c>
      <c r="Z11" s="79" t="s">
        <v>79</v>
      </c>
      <c r="AA11" s="73"/>
      <c r="AB11" s="73"/>
      <c r="AC11" s="54" t="s">
        <v>65</v>
      </c>
      <c r="AD11" s="54" t="s">
        <v>66</v>
      </c>
      <c r="AE11" s="54" t="s">
        <v>21</v>
      </c>
      <c r="AF11" s="54" t="s">
        <v>65</v>
      </c>
      <c r="AH11" s="73"/>
      <c r="AI11" s="73"/>
      <c r="AJ11" s="54" t="s">
        <v>65</v>
      </c>
      <c r="AK11" s="54" t="s">
        <v>66</v>
      </c>
      <c r="AL11" s="54" t="s">
        <v>21</v>
      </c>
      <c r="AM11" s="54" t="s">
        <v>65</v>
      </c>
      <c r="AO11" s="73"/>
      <c r="AP11" s="73"/>
      <c r="AQ11" s="24">
        <f t="shared" si="0"/>
        <v>58</v>
      </c>
      <c r="AR11" s="19">
        <f t="shared" si="1"/>
        <v>0</v>
      </c>
      <c r="AS11" s="19">
        <f t="shared" si="2"/>
        <v>0</v>
      </c>
      <c r="AT11" s="19">
        <f t="shared" si="3"/>
        <v>0</v>
      </c>
      <c r="AU11" s="19">
        <f t="shared" si="4"/>
        <v>0</v>
      </c>
      <c r="AV11" s="19">
        <f t="shared" si="5"/>
        <v>0</v>
      </c>
      <c r="AW11" s="19">
        <f t="shared" si="6"/>
        <v>0</v>
      </c>
      <c r="AX11" s="19">
        <f t="shared" si="7"/>
        <v>0</v>
      </c>
      <c r="AY11" s="19">
        <f t="shared" si="8"/>
        <v>0</v>
      </c>
    </row>
    <row r="12" spans="1:51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2" t="s">
        <v>79</v>
      </c>
      <c r="M12" s="75" t="s">
        <v>82</v>
      </c>
      <c r="N12" s="75" t="s">
        <v>82</v>
      </c>
      <c r="O12" s="52" t="s">
        <v>79</v>
      </c>
      <c r="P12" s="52" t="s">
        <v>79</v>
      </c>
      <c r="Q12" s="54" t="s">
        <v>105</v>
      </c>
      <c r="R12" s="54" t="s">
        <v>113</v>
      </c>
      <c r="S12" s="79" t="s">
        <v>79</v>
      </c>
      <c r="T12" s="74" t="s">
        <v>82</v>
      </c>
      <c r="U12" s="74" t="s">
        <v>82</v>
      </c>
      <c r="V12" s="79" t="s">
        <v>79</v>
      </c>
      <c r="W12" s="79" t="s">
        <v>79</v>
      </c>
      <c r="X12" s="54" t="s">
        <v>105</v>
      </c>
      <c r="Y12" s="54" t="s">
        <v>113</v>
      </c>
      <c r="Z12" s="79" t="s">
        <v>79</v>
      </c>
      <c r="AA12" s="73"/>
      <c r="AB12" s="73"/>
      <c r="AC12" s="54" t="s">
        <v>41</v>
      </c>
      <c r="AD12" s="54" t="s">
        <v>41</v>
      </c>
      <c r="AE12" s="54" t="s">
        <v>41</v>
      </c>
      <c r="AF12" s="54" t="s">
        <v>41</v>
      </c>
      <c r="AG12" s="54" t="s">
        <v>41</v>
      </c>
      <c r="AH12" s="73" t="s">
        <v>41</v>
      </c>
      <c r="AI12" s="73" t="s">
        <v>41</v>
      </c>
      <c r="AJ12" s="54" t="s">
        <v>41</v>
      </c>
      <c r="AK12" s="54" t="s">
        <v>41</v>
      </c>
      <c r="AL12" s="54" t="s">
        <v>41</v>
      </c>
      <c r="AM12" s="54" t="s">
        <v>41</v>
      </c>
      <c r="AN12" s="54" t="s">
        <v>41</v>
      </c>
      <c r="AO12" s="73" t="s">
        <v>41</v>
      </c>
      <c r="AP12" s="73" t="s">
        <v>41</v>
      </c>
      <c r="AQ12" s="24">
        <f t="shared" si="0"/>
        <v>0</v>
      </c>
      <c r="AR12" s="19">
        <f t="shared" si="1"/>
        <v>0</v>
      </c>
      <c r="AS12" s="19">
        <f t="shared" si="2"/>
        <v>0</v>
      </c>
      <c r="AT12" s="19">
        <f t="shared" si="3"/>
        <v>14</v>
      </c>
      <c r="AU12" s="19">
        <f t="shared" si="4"/>
        <v>0</v>
      </c>
      <c r="AV12" s="19">
        <f t="shared" si="5"/>
        <v>0</v>
      </c>
      <c r="AW12" s="19">
        <f t="shared" si="6"/>
        <v>0</v>
      </c>
      <c r="AX12" s="19">
        <f t="shared" si="7"/>
        <v>14</v>
      </c>
      <c r="AY12" s="19">
        <f t="shared" si="8"/>
        <v>0</v>
      </c>
    </row>
    <row r="13" spans="1:51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4" t="s">
        <v>41</v>
      </c>
      <c r="M13" s="73" t="s">
        <v>41</v>
      </c>
      <c r="N13" s="73" t="s">
        <v>41</v>
      </c>
      <c r="O13" s="54" t="s">
        <v>41</v>
      </c>
      <c r="P13" s="54" t="s">
        <v>41</v>
      </c>
      <c r="Q13" s="54" t="s">
        <v>41</v>
      </c>
      <c r="R13" s="54" t="s">
        <v>41</v>
      </c>
      <c r="S13" s="54" t="s">
        <v>41</v>
      </c>
      <c r="T13" s="73" t="s">
        <v>41</v>
      </c>
      <c r="U13" s="73" t="s">
        <v>41</v>
      </c>
      <c r="V13" s="54" t="s">
        <v>41</v>
      </c>
      <c r="W13" s="54" t="s">
        <v>41</v>
      </c>
      <c r="X13" s="54" t="s">
        <v>41</v>
      </c>
      <c r="Y13" s="54" t="s">
        <v>41</v>
      </c>
      <c r="Z13" s="54" t="s">
        <v>41</v>
      </c>
      <c r="AA13" s="75" t="s">
        <v>82</v>
      </c>
      <c r="AB13" s="75" t="s">
        <v>82</v>
      </c>
      <c r="AC13" s="53" t="s">
        <v>79</v>
      </c>
      <c r="AD13" s="52" t="s">
        <v>79</v>
      </c>
      <c r="AE13" s="53" t="s">
        <v>105</v>
      </c>
      <c r="AF13" s="54" t="s">
        <v>104</v>
      </c>
      <c r="AG13" s="52" t="s">
        <v>106</v>
      </c>
      <c r="AH13" s="75" t="s">
        <v>82</v>
      </c>
      <c r="AI13" s="75" t="s">
        <v>82</v>
      </c>
      <c r="AJ13" s="53" t="s">
        <v>79</v>
      </c>
      <c r="AK13" s="52" t="s">
        <v>79</v>
      </c>
      <c r="AL13" s="53" t="s">
        <v>105</v>
      </c>
      <c r="AM13" s="54" t="s">
        <v>104</v>
      </c>
      <c r="AN13" s="52" t="s">
        <v>106</v>
      </c>
      <c r="AO13" s="75" t="s">
        <v>82</v>
      </c>
      <c r="AP13" s="75" t="s">
        <v>82</v>
      </c>
      <c r="AQ13" s="24">
        <f t="shared" si="0"/>
        <v>0</v>
      </c>
      <c r="AR13" s="19">
        <f t="shared" si="1"/>
        <v>0</v>
      </c>
      <c r="AS13" s="19">
        <f t="shared" si="2"/>
        <v>0</v>
      </c>
      <c r="AT13" s="19">
        <f t="shared" si="3"/>
        <v>15</v>
      </c>
      <c r="AU13" s="19">
        <f t="shared" si="4"/>
        <v>0</v>
      </c>
      <c r="AV13" s="19">
        <f t="shared" si="5"/>
        <v>0</v>
      </c>
      <c r="AW13" s="19">
        <f t="shared" si="6"/>
        <v>0</v>
      </c>
      <c r="AX13" s="19">
        <f t="shared" si="7"/>
        <v>15</v>
      </c>
      <c r="AY13" s="19">
        <f t="shared" si="8"/>
        <v>0</v>
      </c>
    </row>
    <row r="14" spans="1:51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/>
      <c r="M14" s="73"/>
      <c r="N14" s="73"/>
      <c r="O14" s="54" t="s">
        <v>72</v>
      </c>
      <c r="P14" s="54"/>
      <c r="Q14" s="54" t="s">
        <v>76</v>
      </c>
      <c r="R14" s="54" t="s">
        <v>21</v>
      </c>
      <c r="T14" s="73"/>
      <c r="U14" s="73"/>
      <c r="V14" s="54" t="s">
        <v>72</v>
      </c>
      <c r="W14" s="54"/>
      <c r="X14" s="54" t="s">
        <v>76</v>
      </c>
      <c r="Y14" s="54" t="s">
        <v>21</v>
      </c>
      <c r="AA14" s="73"/>
      <c r="AB14" s="73"/>
      <c r="AC14" s="54" t="s">
        <v>72</v>
      </c>
      <c r="AD14" s="54"/>
      <c r="AE14" s="54" t="s">
        <v>76</v>
      </c>
      <c r="AF14" s="54" t="s">
        <v>21</v>
      </c>
      <c r="AH14" s="73"/>
      <c r="AI14" s="73"/>
      <c r="AJ14" s="54" t="s">
        <v>72</v>
      </c>
      <c r="AK14" s="54"/>
      <c r="AL14" s="54" t="s">
        <v>76</v>
      </c>
      <c r="AM14" s="54" t="s">
        <v>21</v>
      </c>
      <c r="AO14" s="73"/>
      <c r="AP14" s="73"/>
      <c r="AQ14" s="24">
        <f t="shared" si="0"/>
        <v>96</v>
      </c>
      <c r="AR14" s="19">
        <f t="shared" si="1"/>
        <v>0</v>
      </c>
      <c r="AS14" s="19">
        <f t="shared" si="2"/>
        <v>0</v>
      </c>
      <c r="AT14" s="19">
        <f t="shared" si="3"/>
        <v>0</v>
      </c>
      <c r="AU14" s="19">
        <f t="shared" si="4"/>
        <v>0</v>
      </c>
      <c r="AV14" s="19">
        <f t="shared" si="5"/>
        <v>0</v>
      </c>
      <c r="AW14" s="19">
        <f t="shared" si="6"/>
        <v>0</v>
      </c>
      <c r="AX14" s="19">
        <f t="shared" si="7"/>
        <v>0</v>
      </c>
      <c r="AY14" s="19">
        <f t="shared" si="8"/>
        <v>0</v>
      </c>
    </row>
    <row r="15" spans="1:51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 t="shared" ref="L15:AP15" si="9">COUNTIF(L$8:L$14,"M1") + COUNTIF(L$8:L$14, "MT")+ COUNTIF(L$8:L$14, "D")+ COUNTIF(L$8:L$14, "M2")+ COUNTIF(L$8:L$14, "M3")+ COUNTIF(L$8:L$14, "D SN")+ COUNTIF(L$8:L$14, "M1 SN")+ COUNTIF(L$8:L$14, "MT SN")+COUNTIF(L$8:L$14, "M2 SN")+ COUNTIF(L$8:L$14, "M3 SN")</f>
        <v>2</v>
      </c>
      <c r="M15" s="29">
        <f t="shared" si="9"/>
        <v>0</v>
      </c>
      <c r="N15" s="29">
        <f t="shared" si="9"/>
        <v>0</v>
      </c>
      <c r="O15" s="29">
        <f t="shared" si="9"/>
        <v>1</v>
      </c>
      <c r="P15" s="29">
        <f t="shared" si="9"/>
        <v>0</v>
      </c>
      <c r="Q15" s="29">
        <f t="shared" si="9"/>
        <v>3</v>
      </c>
      <c r="R15" s="29">
        <f t="shared" si="9"/>
        <v>2</v>
      </c>
      <c r="S15" s="29">
        <f t="shared" si="9"/>
        <v>2</v>
      </c>
      <c r="T15" s="29">
        <f t="shared" si="9"/>
        <v>0</v>
      </c>
      <c r="U15" s="29">
        <f t="shared" si="9"/>
        <v>0</v>
      </c>
      <c r="V15" s="29">
        <f t="shared" si="9"/>
        <v>1</v>
      </c>
      <c r="W15" s="29">
        <f t="shared" si="9"/>
        <v>0</v>
      </c>
      <c r="X15" s="29">
        <f t="shared" si="9"/>
        <v>3</v>
      </c>
      <c r="Y15" s="29">
        <f t="shared" si="9"/>
        <v>2</v>
      </c>
      <c r="Z15" s="29">
        <f t="shared" si="9"/>
        <v>1</v>
      </c>
      <c r="AA15" s="29">
        <f t="shared" si="9"/>
        <v>0</v>
      </c>
      <c r="AB15" s="29">
        <f t="shared" si="9"/>
        <v>0</v>
      </c>
      <c r="AC15" s="29">
        <f>COUNTIF(AC$8:AC$14,"M1") + COUNTIF(AC$8:AC$14, "MT")+ COUNTIF(AC$8:AC$14, "D")+ COUNTIF(AC$8:AC$14, "M2")+ COUNTIF(AC$8:AC$14, "M3")+ COUNTIF(AC$8:AC$14, "D SN")+ COUNTIF(AC$8:AC$14, "M1 SN")+ COUNTIF(AC$8:AC$14, "MT SN")+COUNTIF(AC$8:AC$14, "M2 SN")+ COUNTIF(AC$8:AC$14, "M3 SN")</f>
        <v>3</v>
      </c>
      <c r="AD15" s="29">
        <f t="shared" si="9"/>
        <v>0</v>
      </c>
      <c r="AE15" s="29">
        <f t="shared" si="9"/>
        <v>4</v>
      </c>
      <c r="AF15" s="29">
        <f t="shared" si="9"/>
        <v>3</v>
      </c>
      <c r="AG15" s="29">
        <f t="shared" si="9"/>
        <v>2</v>
      </c>
      <c r="AH15" s="29">
        <f t="shared" si="9"/>
        <v>0</v>
      </c>
      <c r="AI15" s="29">
        <f t="shared" si="9"/>
        <v>0</v>
      </c>
      <c r="AJ15" s="29">
        <f>COUNTIF(AJ$8:AJ$14,"M1") + COUNTIF(AJ$8:AJ$14, "MT")+ COUNTIF(AJ$8:AJ$14, "D")+ COUNTIF(AJ$8:AJ$14, "M2")+ COUNTIF(AJ$8:AJ$14, "M3")+ COUNTIF(AJ$8:AJ$14, "D SN")+ COUNTIF(AJ$8:AJ$14, "M1 SN")+ COUNTIF(AJ$8:AJ$14, "MT SN")+COUNTIF(AJ$8:AJ$14, "M2 SN")+ COUNTIF(AJ$8:AJ$14, "M3 SN")</f>
        <v>3</v>
      </c>
      <c r="AK15" s="29">
        <f t="shared" si="9"/>
        <v>0</v>
      </c>
      <c r="AL15" s="29">
        <f t="shared" si="9"/>
        <v>4</v>
      </c>
      <c r="AM15" s="29">
        <f t="shared" si="9"/>
        <v>3</v>
      </c>
      <c r="AN15" s="29">
        <f t="shared" si="9"/>
        <v>2</v>
      </c>
      <c r="AO15" s="29">
        <f t="shared" si="9"/>
        <v>0</v>
      </c>
      <c r="AP15" s="29">
        <f t="shared" si="9"/>
        <v>0</v>
      </c>
      <c r="AQ15" s="24">
        <f t="shared" ref="AQ15:AQ17" si="10">(COUNTIF(L15:AP15,"M")+COUNTIF(L15:AP15,"T")+COUNTIF(L15:AP15,"ID")+COUNTIF(L15:AP15,"IN")+(COUNTIF(L15:AP15,"N")*2)+COUNTIF(L15:AP15,"FO")+COUNTIF(L15:AP15,"LC")+ COUNTIF(L15:AP15,"CE")+(COUNTIF(L15:AP15,"D")*2)+COUNTIF(L15:AP15,"AB")+COUNTIF(L15:AP15,"L"))*6</f>
        <v>0</v>
      </c>
      <c r="AR15" s="19">
        <f t="shared" si="1"/>
        <v>0</v>
      </c>
      <c r="AS15" s="19">
        <f t="shared" si="2"/>
        <v>0</v>
      </c>
      <c r="AT15" s="19">
        <f t="shared" si="3"/>
        <v>0</v>
      </c>
      <c r="AU15" s="19">
        <f t="shared" si="4"/>
        <v>0</v>
      </c>
      <c r="AV15" s="19">
        <f t="shared" si="5"/>
        <v>0</v>
      </c>
      <c r="AW15" s="19">
        <f t="shared" si="6"/>
        <v>0</v>
      </c>
      <c r="AX15" s="19">
        <f t="shared" si="7"/>
        <v>0</v>
      </c>
      <c r="AY15" s="19">
        <f t="shared" si="8"/>
        <v>0</v>
      </c>
    </row>
    <row r="16" spans="1:51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 t="shared" ref="L16:AP16" si="11">COUNTIF(L$8:L$14,"T1") + COUNTIF(L$8:L$14, "MT")+ COUNTIF(L$8:L$14, "D")+ COUNTIF(L$8:L$14, "T2")+ COUNTIF(L$8:L$14, "T1 SN")+ COUNTIF(L$8:L$14, "MT SN")+ COUNTIF(L$8:L$14, "D SN")+ COUNTIF(L$8:L$14, "T2 SN")+ COUNTIF(L$8:L$14, "T3 SN")+ COUNTIF(L$8:L$14, "T3")</f>
        <v>1</v>
      </c>
      <c r="M16" s="29">
        <f t="shared" si="11"/>
        <v>0</v>
      </c>
      <c r="N16" s="29">
        <f t="shared" si="11"/>
        <v>0</v>
      </c>
      <c r="O16" s="29">
        <f t="shared" si="11"/>
        <v>1</v>
      </c>
      <c r="P16" s="29">
        <f t="shared" si="11"/>
        <v>0</v>
      </c>
      <c r="Q16" s="29">
        <f t="shared" si="11"/>
        <v>0</v>
      </c>
      <c r="R16" s="29">
        <f t="shared" si="11"/>
        <v>2</v>
      </c>
      <c r="S16" s="29">
        <f t="shared" si="11"/>
        <v>1</v>
      </c>
      <c r="T16" s="29">
        <f t="shared" si="11"/>
        <v>0</v>
      </c>
      <c r="U16" s="29">
        <f t="shared" si="11"/>
        <v>0</v>
      </c>
      <c r="V16" s="29">
        <f t="shared" si="11"/>
        <v>1</v>
      </c>
      <c r="W16" s="29">
        <f t="shared" si="11"/>
        <v>0</v>
      </c>
      <c r="X16" s="29">
        <f t="shared" si="11"/>
        <v>0</v>
      </c>
      <c r="Y16" s="29">
        <f t="shared" si="11"/>
        <v>1</v>
      </c>
      <c r="Z16" s="29">
        <f t="shared" si="11"/>
        <v>1</v>
      </c>
      <c r="AA16" s="29">
        <f t="shared" si="11"/>
        <v>0</v>
      </c>
      <c r="AB16" s="29">
        <f t="shared" si="11"/>
        <v>0</v>
      </c>
      <c r="AC16" s="29">
        <f>COUNTIF(AC$8:AC$14,"T1") + COUNTIF(AC$8:AC$14, "MT")+ COUNTIF(AC$8:AC$14, "D")+ COUNTIF(AC$8:AC$14, "T2")+ COUNTIF(AC$8:AC$14, "T1 SN")+ COUNTIF(AC$8:AC$14, "MT SN")+ COUNTIF(AC$8:AC$14, "D SN")+ COUNTIF(AC$8:AC$14, "T2 SN")+ COUNTIF(AC$8:AC$14, "T3 SN")+ COUNTIF(AC$8:AC$14, "T3")</f>
        <v>1</v>
      </c>
      <c r="AD16" s="29">
        <f t="shared" si="11"/>
        <v>1</v>
      </c>
      <c r="AE16" s="29">
        <f t="shared" si="11"/>
        <v>1</v>
      </c>
      <c r="AF16" s="29">
        <f t="shared" si="11"/>
        <v>2</v>
      </c>
      <c r="AG16" s="29">
        <f t="shared" si="11"/>
        <v>1</v>
      </c>
      <c r="AH16" s="29">
        <f t="shared" si="11"/>
        <v>0</v>
      </c>
      <c r="AI16" s="29">
        <f t="shared" si="11"/>
        <v>0</v>
      </c>
      <c r="AJ16" s="29">
        <f>COUNTIF(AJ$8:AJ$14,"T1") + COUNTIF(AJ$8:AJ$14, "MT")+ COUNTIF(AJ$8:AJ$14, "D")+ COUNTIF(AJ$8:AJ$14, "T2")+ COUNTIF(AJ$8:AJ$14, "T1 SN")+ COUNTIF(AJ$8:AJ$14, "MT SN")+ COUNTIF(AJ$8:AJ$14, "D SN")+ COUNTIF(AJ$8:AJ$14, "T2 SN")+ COUNTIF(AJ$8:AJ$14, "T3 SN")+ COUNTIF(AJ$8:AJ$14, "T3")</f>
        <v>1</v>
      </c>
      <c r="AK16" s="29">
        <f t="shared" si="11"/>
        <v>1</v>
      </c>
      <c r="AL16" s="29">
        <f t="shared" si="11"/>
        <v>1</v>
      </c>
      <c r="AM16" s="29">
        <f t="shared" si="11"/>
        <v>2</v>
      </c>
      <c r="AN16" s="29">
        <f t="shared" si="11"/>
        <v>1</v>
      </c>
      <c r="AO16" s="29">
        <f t="shared" si="11"/>
        <v>0</v>
      </c>
      <c r="AP16" s="29">
        <f t="shared" si="11"/>
        <v>0</v>
      </c>
      <c r="AQ16" s="24">
        <f t="shared" si="10"/>
        <v>0</v>
      </c>
      <c r="AR16" s="19">
        <f t="shared" si="1"/>
        <v>0</v>
      </c>
      <c r="AS16" s="19">
        <f t="shared" si="2"/>
        <v>0</v>
      </c>
      <c r="AT16" s="19">
        <f t="shared" si="3"/>
        <v>0</v>
      </c>
      <c r="AU16" s="19">
        <f t="shared" si="4"/>
        <v>0</v>
      </c>
      <c r="AV16" s="19">
        <f t="shared" si="5"/>
        <v>0</v>
      </c>
      <c r="AW16" s="19">
        <f t="shared" si="6"/>
        <v>0</v>
      </c>
      <c r="AX16" s="19">
        <f t="shared" si="7"/>
        <v>0</v>
      </c>
      <c r="AY16" s="19">
        <f t="shared" si="8"/>
        <v>0</v>
      </c>
    </row>
    <row r="17" spans="1:991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 t="shared" ref="L17:AP17" si="12">COUNTIF(L$8:L$14,"D SN")+ COUNTIF(L$8:L$14, "M1 SN")+ COUNTIF(L$8:L$14, "SN")+COUNTIF(L$8:L$14, "T1 SN") + COUNTIF(L$8:L$14, "MT SN")+ COUNTIF(L$8:L$14, "M2 SN")+ COUNTIF(L$8:L$14, "SDN")+COUNTIF(L$8:L$14, "T3 SN")</f>
        <v>1</v>
      </c>
      <c r="M17" s="29">
        <f t="shared" si="12"/>
        <v>2</v>
      </c>
      <c r="N17" s="29">
        <f t="shared" si="12"/>
        <v>2</v>
      </c>
      <c r="O17" s="29">
        <f t="shared" si="12"/>
        <v>1</v>
      </c>
      <c r="P17" s="29">
        <f t="shared" si="12"/>
        <v>1</v>
      </c>
      <c r="Q17" s="29">
        <f t="shared" si="12"/>
        <v>0</v>
      </c>
      <c r="R17" s="29">
        <f t="shared" si="12"/>
        <v>0</v>
      </c>
      <c r="S17" s="29">
        <f t="shared" si="12"/>
        <v>2</v>
      </c>
      <c r="T17" s="29">
        <f t="shared" si="12"/>
        <v>2</v>
      </c>
      <c r="U17" s="29">
        <f t="shared" si="12"/>
        <v>2</v>
      </c>
      <c r="V17" s="29">
        <f t="shared" si="12"/>
        <v>1</v>
      </c>
      <c r="W17" s="29">
        <f t="shared" si="12"/>
        <v>1</v>
      </c>
      <c r="X17" s="29">
        <f t="shared" si="12"/>
        <v>0</v>
      </c>
      <c r="Y17" s="29">
        <f t="shared" si="12"/>
        <v>0</v>
      </c>
      <c r="Z17" s="29">
        <f t="shared" si="12"/>
        <v>2</v>
      </c>
      <c r="AA17" s="29">
        <f t="shared" si="12"/>
        <v>1</v>
      </c>
      <c r="AB17" s="29">
        <f t="shared" si="12"/>
        <v>2</v>
      </c>
      <c r="AC17" s="29">
        <f>COUNTIF(AC$8:AC$14,"D SN")+ COUNTIF(AC$8:AC$14, "M1 SN")+ COUNTIF(AC$8:AC$14, "SN")+COUNTIF(AC$8:AC$14, "T1 SN") + COUNTIF(AC$8:AC$14, "MT SN")+ COUNTIF(AC$8:AC$14, "M2 SN")+ COUNTIF(AC$8:AC$14, "SDN")+COUNTIF(AC$8:AC$14, "T3 SN")</f>
        <v>2</v>
      </c>
      <c r="AD17" s="29">
        <f t="shared" si="12"/>
        <v>2</v>
      </c>
      <c r="AE17" s="29">
        <f t="shared" si="12"/>
        <v>1</v>
      </c>
      <c r="AF17" s="29">
        <f t="shared" si="12"/>
        <v>1</v>
      </c>
      <c r="AG17" s="29">
        <f t="shared" si="12"/>
        <v>1</v>
      </c>
      <c r="AH17" s="29">
        <f t="shared" si="12"/>
        <v>1</v>
      </c>
      <c r="AI17" s="29">
        <f t="shared" si="12"/>
        <v>2</v>
      </c>
      <c r="AJ17" s="29">
        <f>COUNTIF(AJ$8:AJ$14,"D SN")+ COUNTIF(AJ$8:AJ$14, "M1 SN")+ COUNTIF(AJ$8:AJ$14, "SN")+COUNTIF(AJ$8:AJ$14, "T1 SN") + COUNTIF(AJ$8:AJ$14, "MT SN")+ COUNTIF(AJ$8:AJ$14, "M2 SN")+ COUNTIF(AJ$8:AJ$14, "SDN")+COUNTIF(AJ$8:AJ$14, "T3 SN")</f>
        <v>2</v>
      </c>
      <c r="AK17" s="29">
        <f t="shared" si="12"/>
        <v>2</v>
      </c>
      <c r="AL17" s="29">
        <f t="shared" si="12"/>
        <v>1</v>
      </c>
      <c r="AM17" s="29">
        <f t="shared" si="12"/>
        <v>1</v>
      </c>
      <c r="AN17" s="29">
        <f t="shared" si="12"/>
        <v>1</v>
      </c>
      <c r="AO17" s="29">
        <f t="shared" si="12"/>
        <v>1</v>
      </c>
      <c r="AP17" s="29">
        <f t="shared" si="12"/>
        <v>2</v>
      </c>
      <c r="AQ17" s="24">
        <f t="shared" si="10"/>
        <v>0</v>
      </c>
      <c r="AR17" s="19">
        <f t="shared" si="1"/>
        <v>0</v>
      </c>
      <c r="AS17" s="19">
        <f t="shared" si="2"/>
        <v>0</v>
      </c>
      <c r="AT17" s="19">
        <f t="shared" si="3"/>
        <v>0</v>
      </c>
      <c r="AU17" s="19">
        <f t="shared" si="4"/>
        <v>0</v>
      </c>
      <c r="AV17" s="19">
        <f t="shared" si="5"/>
        <v>0</v>
      </c>
      <c r="AW17" s="19">
        <f t="shared" si="6"/>
        <v>0</v>
      </c>
      <c r="AX17" s="19">
        <f t="shared" si="7"/>
        <v>0</v>
      </c>
      <c r="AY17" s="19">
        <f t="shared" si="8"/>
        <v>0</v>
      </c>
    </row>
    <row r="18" spans="1:991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3"/>
      <c r="AS18" s="13"/>
      <c r="AT18" s="13"/>
      <c r="AU18" s="13"/>
      <c r="AV18" s="13"/>
      <c r="AW18" s="13"/>
      <c r="AX18" s="14"/>
      <c r="AY18" s="15"/>
    </row>
    <row r="19" spans="1:991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991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35"/>
      <c r="AP20" s="40" t="s">
        <v>79</v>
      </c>
      <c r="AQ20" s="36"/>
      <c r="AR20" s="37"/>
      <c r="AS20" s="37"/>
      <c r="AT20" s="37"/>
      <c r="AU20" s="37"/>
      <c r="AV20" s="37"/>
      <c r="AW20" s="37"/>
      <c r="AX20" s="37"/>
      <c r="AY20" s="38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</row>
    <row r="21" spans="1:991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35"/>
      <c r="AP21" s="40" t="s">
        <v>82</v>
      </c>
      <c r="AQ21" s="43"/>
      <c r="AR21" s="41"/>
      <c r="AS21" s="41"/>
      <c r="AT21" s="41"/>
      <c r="AU21" s="41"/>
      <c r="AV21" s="41"/>
      <c r="AW21" s="41"/>
      <c r="AX21" s="41"/>
      <c r="AY21" s="48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</row>
    <row r="22" spans="1:991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1"/>
      <c r="AQ22" s="43"/>
      <c r="AR22" s="41"/>
      <c r="AS22" s="41"/>
      <c r="AT22" s="41"/>
      <c r="AU22" s="41"/>
      <c r="AV22" s="41"/>
      <c r="AW22" s="41"/>
      <c r="AX22" s="41"/>
      <c r="AY22" s="48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</row>
    <row r="23" spans="1:991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1"/>
      <c r="AQ23" s="43"/>
      <c r="AR23" s="41"/>
      <c r="AS23" s="41"/>
      <c r="AT23" s="41"/>
      <c r="AU23" s="41"/>
      <c r="AV23" s="41"/>
      <c r="AW23" s="41"/>
      <c r="AX23" s="41"/>
      <c r="AY23" s="48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</row>
  </sheetData>
  <mergeCells count="36">
    <mergeCell ref="AY5:AY6"/>
    <mergeCell ref="AQ19:AY19"/>
    <mergeCell ref="E22:Q22"/>
    <mergeCell ref="E23:Q23"/>
    <mergeCell ref="AA23:AG23"/>
    <mergeCell ref="A15:E15"/>
    <mergeCell ref="A16:E16"/>
    <mergeCell ref="A17:E17"/>
    <mergeCell ref="L20:Q20"/>
    <mergeCell ref="E21:Q21"/>
    <mergeCell ref="AV5:AV6"/>
    <mergeCell ref="AW5:AW6"/>
    <mergeCell ref="AX5:AX6"/>
    <mergeCell ref="E6:E7"/>
    <mergeCell ref="F6:F7"/>
    <mergeCell ref="G6:G7"/>
    <mergeCell ref="A1:AP1"/>
    <mergeCell ref="A2:AP2"/>
    <mergeCell ref="A3:AP3"/>
    <mergeCell ref="AK4:AP4"/>
    <mergeCell ref="L5:AP5"/>
    <mergeCell ref="B4:T4"/>
    <mergeCell ref="W4:AH4"/>
    <mergeCell ref="AS5:AS6"/>
    <mergeCell ref="AT5:AT6"/>
    <mergeCell ref="AU5:AU6"/>
    <mergeCell ref="A5:A7"/>
    <mergeCell ref="B5:B7"/>
    <mergeCell ref="C5:C7"/>
    <mergeCell ref="D5:D7"/>
    <mergeCell ref="E5:K5"/>
    <mergeCell ref="H6:I6"/>
    <mergeCell ref="J6:J7"/>
    <mergeCell ref="K6:K7"/>
    <mergeCell ref="AQ5:AQ6"/>
    <mergeCell ref="AR5:AR6"/>
  </mergeCells>
  <conditionalFormatting sqref="L7:AP7">
    <cfRule type="expression" dxfId="19" priority="1" stopIfTrue="1">
      <formula>NOT(ISERROR(SEARCH("DOM",L7)))</formula>
    </cfRule>
  </conditionalFormatting>
  <conditionalFormatting sqref="L7:AP7">
    <cfRule type="expression" dxfId="18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F3D4-14F7-49DA-A6B2-10E0C3310231}">
  <dimension ref="A1:ALC23"/>
  <sheetViews>
    <sheetView workbookViewId="0">
      <selection activeCell="AO7" sqref="AO7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8554687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4" width="3.42578125" style="1" customWidth="1"/>
    <col min="35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0" width="4.5703125" style="1" customWidth="1"/>
    <col min="41" max="41" width="3.42578125" style="1" customWidth="1"/>
    <col min="42" max="42" width="4.7109375" style="1" customWidth="1"/>
    <col min="43" max="43" width="8" style="1" customWidth="1"/>
    <col min="44" max="45" width="8.140625" style="1" customWidth="1"/>
    <col min="46" max="46" width="7.5703125" style="1" customWidth="1"/>
    <col min="47" max="49" width="6.140625" style="1" customWidth="1"/>
    <col min="50" max="50" width="12.42578125" style="1" customWidth="1"/>
    <col min="51" max="51" width="6.28515625" style="1" customWidth="1"/>
    <col min="52" max="990" width="9.7109375" style="1" customWidth="1"/>
    <col min="991" max="991" width="10.28515625" style="1" customWidth="1"/>
    <col min="992" max="992" width="10.28515625" customWidth="1"/>
  </cols>
  <sheetData>
    <row r="1" spans="1:51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5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  <c r="AY2" s="4"/>
    </row>
    <row r="3" spans="1:51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Y3" s="4"/>
    </row>
    <row r="4" spans="1:51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100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96"/>
      <c r="AQ4" s="5"/>
      <c r="AR4" s="6"/>
      <c r="AS4" s="6"/>
      <c r="AT4" s="6"/>
      <c r="AU4" s="6"/>
      <c r="AV4" s="6"/>
      <c r="AW4" s="6"/>
      <c r="AX4" s="6"/>
      <c r="AY4" s="7"/>
    </row>
    <row r="5" spans="1:51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8" t="s">
        <v>5</v>
      </c>
      <c r="AR5" s="97" t="s">
        <v>6</v>
      </c>
      <c r="AS5" s="97" t="s">
        <v>7</v>
      </c>
      <c r="AT5" s="97" t="s">
        <v>8</v>
      </c>
      <c r="AU5" s="97" t="s">
        <v>9</v>
      </c>
      <c r="AV5" s="97" t="s">
        <v>10</v>
      </c>
      <c r="AW5" s="106" t="s">
        <v>11</v>
      </c>
      <c r="AX5" s="106" t="s">
        <v>12</v>
      </c>
      <c r="AY5" s="97" t="s">
        <v>13</v>
      </c>
    </row>
    <row r="6" spans="1:51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66">
        <v>31</v>
      </c>
      <c r="AQ6" s="108"/>
      <c r="AR6" s="97"/>
      <c r="AS6" s="97"/>
      <c r="AT6" s="97"/>
      <c r="AU6" s="97"/>
      <c r="AV6" s="97"/>
      <c r="AW6" s="106"/>
      <c r="AX6" s="106"/>
      <c r="AY6" s="97"/>
    </row>
    <row r="7" spans="1:51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30</v>
      </c>
      <c r="M7" s="27" t="s">
        <v>31</v>
      </c>
      <c r="N7" s="27" t="s">
        <v>25</v>
      </c>
      <c r="O7" s="27" t="s">
        <v>26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25</v>
      </c>
      <c r="V7" s="27" t="s">
        <v>26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25</v>
      </c>
      <c r="AC7" s="27" t="s">
        <v>26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25</v>
      </c>
      <c r="AJ7" s="27" t="s">
        <v>26</v>
      </c>
      <c r="AK7" s="27" t="s">
        <v>27</v>
      </c>
      <c r="AL7" s="27" t="s">
        <v>28</v>
      </c>
      <c r="AM7" s="27" t="s">
        <v>29</v>
      </c>
      <c r="AN7" s="27" t="s">
        <v>30</v>
      </c>
      <c r="AO7" s="27" t="s">
        <v>31</v>
      </c>
      <c r="AP7" s="27" t="s">
        <v>25</v>
      </c>
      <c r="AQ7" s="23" t="s">
        <v>32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  <c r="AY7" s="8" t="s">
        <v>33</v>
      </c>
    </row>
    <row r="8" spans="1:51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52" t="s">
        <v>73</v>
      </c>
      <c r="M8" s="55"/>
      <c r="N8" s="55" t="s">
        <v>73</v>
      </c>
      <c r="O8" s="54" t="s">
        <v>73</v>
      </c>
      <c r="P8" s="54" t="s">
        <v>21</v>
      </c>
      <c r="Q8" s="73"/>
      <c r="R8" s="73"/>
      <c r="S8" s="52" t="s">
        <v>73</v>
      </c>
      <c r="T8" s="55"/>
      <c r="U8" s="55" t="s">
        <v>73</v>
      </c>
      <c r="V8" s="54" t="s">
        <v>73</v>
      </c>
      <c r="W8" s="54" t="s">
        <v>21</v>
      </c>
      <c r="X8" s="73"/>
      <c r="Y8" s="73"/>
      <c r="Z8" s="54" t="s">
        <v>73</v>
      </c>
      <c r="AA8" s="55"/>
      <c r="AB8" s="55" t="s">
        <v>73</v>
      </c>
      <c r="AC8" s="54" t="s">
        <v>73</v>
      </c>
      <c r="AD8" s="54" t="s">
        <v>21</v>
      </c>
      <c r="AE8" s="73"/>
      <c r="AF8" s="73"/>
      <c r="AG8" s="54" t="s">
        <v>73</v>
      </c>
      <c r="AH8" s="55"/>
      <c r="AI8" s="55" t="s">
        <v>73</v>
      </c>
      <c r="AJ8" s="54" t="s">
        <v>73</v>
      </c>
      <c r="AK8" s="54" t="s">
        <v>21</v>
      </c>
      <c r="AL8" s="73"/>
      <c r="AM8" s="73"/>
      <c r="AN8" s="54" t="s">
        <v>73</v>
      </c>
      <c r="AO8" s="55"/>
      <c r="AP8" s="55" t="s">
        <v>73</v>
      </c>
      <c r="AQ8" s="24">
        <f t="shared" ref="AQ8:AQ13" si="0">(COUNTIF(L8:AP8,"M3")+COUNTIF(L8:AP8,"M3 SN")+COUNTIF(L8:AP8,"T2")+COUNTIF(L8:AP8,"T2 SN")+COUNTIF(L8:AP8,"FO")+COUNTIF(L8:AP8,"LC")+COUNTIF(L8:AP8,"CE")+(COUNTIF(L8:AP8,"D"))*2+(COUNTIF(L8:AP8,"D SN"))*2+COUNTIF(L8:AP8,"AB")+COUNTIF(L8:AP8,"L")+COUNTIF(L8:AP8,"FD"))*6+(COUNTIF(L8:AP8,"M1")+COUNTIF(L8:AP8,"M2")+COUNTIF(L8:AP8,"M1 SN")+COUNTIF(L8:AP8,"M2 SN")+COUNTIF(L8:AP8,"FD"))*5+(COUNTIF(L8:AP8,"T1")+COUNTIF(L8:AP8,"T1 SN")+COUNTIF(L8:AP8,"FD"))*7+(COUNTIF(L8:AP8,"T3")+COUNTIF(L8:AP8,"FD")+COUNTIF(L8:AP8,"T3 SN"))*4+(COUNTIF(L8:AP8,"MT")+COUNTIF(L8:AP8,"MT SN")+COUNTIF(L8:AP8,"FD"))*8</f>
        <v>118</v>
      </c>
      <c r="AR8" s="19">
        <f t="shared" ref="AR8:AR17" si="1">IF(A8&lt;&gt;"",COUNTIF(L8:AP8,"LM")+COUNTIF(L8:AP8,"L"),"")+COUNTIF(L8:AP8,"LP")</f>
        <v>0</v>
      </c>
      <c r="AS8" s="19">
        <f t="shared" ref="AS8:AS17" si="2">IF(A8&lt;&gt;"",COUNTIF(L8:AP8,"AB"),"")</f>
        <v>0</v>
      </c>
      <c r="AT8" s="19">
        <f t="shared" ref="AT8:AT17" si="3">IF(A8&lt;&gt;"",COUNTIF(L8:AP8,"FE"),"")</f>
        <v>0</v>
      </c>
      <c r="AU8" s="19">
        <f t="shared" ref="AU8:AU17" si="4">IF(A8&lt;&gt;"",COUNTIF(L8:AP8,"LC"),"")</f>
        <v>0</v>
      </c>
      <c r="AV8" s="19">
        <f t="shared" ref="AV8:AV17" si="5">IF(A8&lt;&gt;"",COUNTIF(L8:AP8,"CE"),"")</f>
        <v>0</v>
      </c>
      <c r="AW8" s="19">
        <f t="shared" ref="AW8:AW17" si="6">IF(A8&lt;&gt;"",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,"")</f>
        <v>0</v>
      </c>
      <c r="AX8" s="19">
        <f t="shared" ref="AX8:AX17" si="7">IF(A8&lt;&gt;"",COUNTIF(L8:AP8,"CE")+COUNTIF(L8:AP8,"L")+COUNTIF(L8:AP8,"LM")+COUNTIF(L8:AP8,"LP")+COUNTIF(L8:AP8,"LC")+COUNTIF(L8:AP8,"AB")+COUNTIF(L8:AP8,"AF1")+COUNTIF(L8:AP8,"AF2")+COUNTIF(L8:AP8,"AF3")+COUNTIF(L8:AP8,"AF4")+COUNTIF(L8:AP8,"AF5")+COUNTIF(L8:AP8,"AF6")+COUNTIF(L8:AP8,"AF7")+COUNTIF(L8:AP8,"AF8")+COUNTIF(L8:AP8,"AF9")+COUNTIF(L8:AP8,"AF10")+COUNTIF(L8:AP8,"AF11")+COUNTIF(L8:AP8,"AF12")+COUNTIF(L8:AP8,"AF13")+COUNTIF(L8:AP8,"AF14")+COUNTIF(L8:AP8,"RC")+COUNTIF(L8:AP8,"FO")+COUNTIF(L8:AP8,"FE"),"")</f>
        <v>0</v>
      </c>
      <c r="AY8" s="19">
        <f t="shared" ref="AY8:AY17" si="8">IF(A8&lt;&gt;"",COUNTIF(L8:AP8,"PDD")+COUNTIF(L8:AP8,"PFD")+COUNTIF(L8:AP8,"PDN")+COUNTIF(L8:AP8,"PFN"),"")</f>
        <v>0</v>
      </c>
    </row>
    <row r="9" spans="1:51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4" t="s">
        <v>65</v>
      </c>
      <c r="M9" s="54"/>
      <c r="N9" s="54"/>
      <c r="O9" s="55"/>
      <c r="P9" s="55"/>
      <c r="Q9" s="73"/>
      <c r="R9" s="73"/>
      <c r="S9" s="54" t="s">
        <v>65</v>
      </c>
      <c r="T9" s="54"/>
      <c r="U9" s="54"/>
      <c r="V9" s="55"/>
      <c r="W9" s="55"/>
      <c r="X9" s="73"/>
      <c r="Y9" s="73"/>
      <c r="Z9" s="54" t="s">
        <v>65</v>
      </c>
      <c r="AA9" s="54"/>
      <c r="AB9" s="54"/>
      <c r="AC9" s="55"/>
      <c r="AD9" s="55"/>
      <c r="AE9" s="73"/>
      <c r="AF9" s="73"/>
      <c r="AG9" s="54" t="s">
        <v>65</v>
      </c>
      <c r="AH9" s="54"/>
      <c r="AI9" s="54"/>
      <c r="AJ9" s="55"/>
      <c r="AK9" s="55"/>
      <c r="AL9" s="73"/>
      <c r="AM9" s="73"/>
      <c r="AN9" s="54" t="s">
        <v>65</v>
      </c>
      <c r="AO9" s="54"/>
      <c r="AP9" s="54"/>
      <c r="AQ9" s="24">
        <f t="shared" si="0"/>
        <v>25</v>
      </c>
      <c r="AR9" s="19">
        <f t="shared" si="1"/>
        <v>0</v>
      </c>
      <c r="AS9" s="19">
        <f t="shared" si="2"/>
        <v>0</v>
      </c>
      <c r="AT9" s="19">
        <f t="shared" si="3"/>
        <v>0</v>
      </c>
      <c r="AU9" s="19">
        <f t="shared" si="4"/>
        <v>0</v>
      </c>
      <c r="AV9" s="19">
        <f t="shared" si="5"/>
        <v>0</v>
      </c>
      <c r="AW9" s="19">
        <f t="shared" si="6"/>
        <v>0</v>
      </c>
      <c r="AX9" s="19">
        <f t="shared" si="7"/>
        <v>0</v>
      </c>
      <c r="AY9" s="19">
        <f t="shared" si="8"/>
        <v>0</v>
      </c>
    </row>
    <row r="10" spans="1:51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2"/>
      <c r="M10" s="52"/>
      <c r="N10" s="54" t="s">
        <v>73</v>
      </c>
      <c r="O10" s="54" t="s">
        <v>84</v>
      </c>
      <c r="P10" s="54" t="s">
        <v>73</v>
      </c>
      <c r="Q10" s="74"/>
      <c r="R10" s="75"/>
      <c r="S10" s="53"/>
      <c r="T10" s="52"/>
      <c r="U10" s="54" t="s">
        <v>73</v>
      </c>
      <c r="V10" s="54" t="s">
        <v>115</v>
      </c>
      <c r="W10" s="54" t="s">
        <v>116</v>
      </c>
      <c r="X10" s="82"/>
      <c r="Y10" s="82"/>
      <c r="Z10" s="53"/>
      <c r="AA10" s="52" t="s">
        <v>79</v>
      </c>
      <c r="AB10" s="53" t="s">
        <v>85</v>
      </c>
      <c r="AC10" s="52" t="s">
        <v>88</v>
      </c>
      <c r="AD10" s="52" t="s">
        <v>85</v>
      </c>
      <c r="AE10" s="74" t="s">
        <v>102</v>
      </c>
      <c r="AF10" s="75" t="s">
        <v>82</v>
      </c>
      <c r="AG10" s="53" t="s">
        <v>79</v>
      </c>
      <c r="AH10" s="52" t="s">
        <v>79</v>
      </c>
      <c r="AI10" s="53" t="s">
        <v>85</v>
      </c>
      <c r="AJ10" s="52" t="s">
        <v>88</v>
      </c>
      <c r="AK10" s="52" t="s">
        <v>85</v>
      </c>
      <c r="AL10" s="74" t="s">
        <v>102</v>
      </c>
      <c r="AM10" s="75" t="s">
        <v>82</v>
      </c>
      <c r="AN10" s="53" t="s">
        <v>79</v>
      </c>
      <c r="AO10" s="52" t="s">
        <v>79</v>
      </c>
      <c r="AP10" s="53" t="s">
        <v>85</v>
      </c>
      <c r="AQ10" s="24">
        <f t="shared" si="0"/>
        <v>52</v>
      </c>
      <c r="AR10" s="19">
        <f t="shared" si="1"/>
        <v>0</v>
      </c>
      <c r="AS10" s="19">
        <f t="shared" si="2"/>
        <v>0</v>
      </c>
      <c r="AT10" s="19">
        <f t="shared" si="3"/>
        <v>0</v>
      </c>
      <c r="AU10" s="19">
        <f t="shared" si="4"/>
        <v>0</v>
      </c>
      <c r="AV10" s="19">
        <f t="shared" si="5"/>
        <v>0</v>
      </c>
      <c r="AW10" s="19">
        <f t="shared" si="6"/>
        <v>0</v>
      </c>
      <c r="AX10" s="19">
        <f t="shared" si="7"/>
        <v>0</v>
      </c>
      <c r="AY10" s="19">
        <f t="shared" si="8"/>
        <v>0</v>
      </c>
    </row>
    <row r="11" spans="1:51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4" t="s">
        <v>108</v>
      </c>
      <c r="M11" s="54" t="s">
        <v>109</v>
      </c>
      <c r="N11" s="54" t="s">
        <v>105</v>
      </c>
      <c r="O11" s="54" t="s">
        <v>108</v>
      </c>
      <c r="P11" s="79" t="s">
        <v>79</v>
      </c>
      <c r="Q11" s="74" t="s">
        <v>82</v>
      </c>
      <c r="R11" s="74" t="s">
        <v>82</v>
      </c>
      <c r="S11" s="54" t="s">
        <v>108</v>
      </c>
      <c r="T11" s="54" t="s">
        <v>109</v>
      </c>
      <c r="U11" s="54" t="s">
        <v>105</v>
      </c>
      <c r="V11" s="54" t="s">
        <v>108</v>
      </c>
      <c r="W11" s="79" t="s">
        <v>79</v>
      </c>
      <c r="X11" s="74" t="s">
        <v>102</v>
      </c>
      <c r="Y11" s="75" t="s">
        <v>82</v>
      </c>
      <c r="Z11" s="54" t="s">
        <v>108</v>
      </c>
      <c r="AA11" s="54" t="s">
        <v>66</v>
      </c>
      <c r="AB11" s="54" t="s">
        <v>21</v>
      </c>
      <c r="AC11" s="54" t="s">
        <v>65</v>
      </c>
      <c r="AE11" s="73"/>
      <c r="AF11" s="73"/>
      <c r="AG11" s="54" t="s">
        <v>65</v>
      </c>
      <c r="AH11" s="54" t="s">
        <v>66</v>
      </c>
      <c r="AI11" s="54" t="s">
        <v>21</v>
      </c>
      <c r="AJ11" s="54" t="s">
        <v>65</v>
      </c>
      <c r="AL11" s="73"/>
      <c r="AM11" s="73"/>
      <c r="AN11" s="54" t="s">
        <v>65</v>
      </c>
      <c r="AO11" s="54" t="s">
        <v>66</v>
      </c>
      <c r="AP11" s="54" t="s">
        <v>21</v>
      </c>
      <c r="AQ11" s="24">
        <f t="shared" si="0"/>
        <v>77</v>
      </c>
      <c r="AR11" s="19">
        <f t="shared" si="1"/>
        <v>0</v>
      </c>
      <c r="AS11" s="19">
        <f t="shared" si="2"/>
        <v>0</v>
      </c>
      <c r="AT11" s="19">
        <f t="shared" si="3"/>
        <v>0</v>
      </c>
      <c r="AU11" s="19">
        <f t="shared" si="4"/>
        <v>0</v>
      </c>
      <c r="AV11" s="19">
        <f t="shared" si="5"/>
        <v>0</v>
      </c>
      <c r="AW11" s="19">
        <f t="shared" si="6"/>
        <v>0</v>
      </c>
      <c r="AX11" s="19">
        <f t="shared" si="7"/>
        <v>0</v>
      </c>
      <c r="AY11" s="19">
        <f t="shared" si="8"/>
        <v>0</v>
      </c>
    </row>
    <row r="12" spans="1:51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2" t="s">
        <v>79</v>
      </c>
      <c r="M12" s="52" t="s">
        <v>79</v>
      </c>
      <c r="N12" s="54" t="s">
        <v>105</v>
      </c>
      <c r="O12" s="54" t="s">
        <v>113</v>
      </c>
      <c r="P12" s="79" t="s">
        <v>79</v>
      </c>
      <c r="Q12" s="74" t="s">
        <v>82</v>
      </c>
      <c r="R12" s="74" t="s">
        <v>82</v>
      </c>
      <c r="S12" s="79" t="s">
        <v>79</v>
      </c>
      <c r="T12" s="79" t="s">
        <v>79</v>
      </c>
      <c r="U12" s="54" t="s">
        <v>105</v>
      </c>
      <c r="V12" s="54" t="s">
        <v>113</v>
      </c>
      <c r="W12" s="79" t="s">
        <v>79</v>
      </c>
      <c r="X12" s="75" t="s">
        <v>82</v>
      </c>
      <c r="Y12" s="75" t="s">
        <v>82</v>
      </c>
      <c r="Z12" s="52" t="s">
        <v>79</v>
      </c>
      <c r="AA12" s="54"/>
      <c r="AB12" s="54" t="s">
        <v>21</v>
      </c>
      <c r="AC12" s="54"/>
      <c r="AD12" s="54"/>
      <c r="AE12" s="73"/>
      <c r="AF12" s="73"/>
      <c r="AG12" s="54"/>
      <c r="AH12" s="54"/>
      <c r="AI12" s="54" t="s">
        <v>21</v>
      </c>
      <c r="AJ12" s="54"/>
      <c r="AK12" s="54"/>
      <c r="AL12" s="73"/>
      <c r="AM12" s="73"/>
      <c r="AN12" s="54"/>
      <c r="AO12" s="54"/>
      <c r="AP12" s="54" t="s">
        <v>21</v>
      </c>
      <c r="AQ12" s="24">
        <f t="shared" si="0"/>
        <v>36</v>
      </c>
      <c r="AR12" s="19">
        <f t="shared" si="1"/>
        <v>0</v>
      </c>
      <c r="AS12" s="19">
        <f t="shared" si="2"/>
        <v>0</v>
      </c>
      <c r="AT12" s="19">
        <f t="shared" si="3"/>
        <v>0</v>
      </c>
      <c r="AU12" s="19">
        <f t="shared" si="4"/>
        <v>0</v>
      </c>
      <c r="AV12" s="19">
        <f t="shared" si="5"/>
        <v>0</v>
      </c>
      <c r="AW12" s="19">
        <f t="shared" si="6"/>
        <v>0</v>
      </c>
      <c r="AX12" s="19">
        <f t="shared" si="7"/>
        <v>0</v>
      </c>
      <c r="AY12" s="19">
        <f t="shared" si="8"/>
        <v>0</v>
      </c>
    </row>
    <row r="13" spans="1:51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L13" s="54"/>
      <c r="M13" s="54"/>
      <c r="N13" s="54" t="s">
        <v>21</v>
      </c>
      <c r="P13" s="54" t="s">
        <v>23</v>
      </c>
      <c r="Q13" s="75"/>
      <c r="R13" s="75"/>
      <c r="S13" s="53"/>
      <c r="T13" s="52"/>
      <c r="U13" s="54" t="s">
        <v>21</v>
      </c>
      <c r="V13" s="54" t="s">
        <v>117</v>
      </c>
      <c r="W13" s="54" t="s">
        <v>118</v>
      </c>
      <c r="X13" s="82"/>
      <c r="Y13" s="82"/>
      <c r="Z13" s="53"/>
      <c r="AA13" s="52" t="s">
        <v>79</v>
      </c>
      <c r="AB13" s="53" t="s">
        <v>105</v>
      </c>
      <c r="AC13" s="54" t="s">
        <v>104</v>
      </c>
      <c r="AD13" s="52" t="s">
        <v>106</v>
      </c>
      <c r="AE13" s="75" t="s">
        <v>82</v>
      </c>
      <c r="AF13" s="75" t="s">
        <v>82</v>
      </c>
      <c r="AG13" s="53" t="s">
        <v>79</v>
      </c>
      <c r="AH13" s="52" t="s">
        <v>79</v>
      </c>
      <c r="AI13" s="53" t="s">
        <v>105</v>
      </c>
      <c r="AJ13" s="54" t="s">
        <v>104</v>
      </c>
      <c r="AK13" s="52" t="s">
        <v>106</v>
      </c>
      <c r="AL13" s="75" t="s">
        <v>82</v>
      </c>
      <c r="AM13" s="75" t="s">
        <v>82</v>
      </c>
      <c r="AN13" s="53" t="s">
        <v>79</v>
      </c>
      <c r="AO13" s="52" t="s">
        <v>79</v>
      </c>
      <c r="AP13" s="53" t="s">
        <v>105</v>
      </c>
      <c r="AQ13" s="24">
        <f t="shared" si="0"/>
        <v>24</v>
      </c>
      <c r="AR13" s="19">
        <f t="shared" si="1"/>
        <v>0</v>
      </c>
      <c r="AS13" s="19">
        <f t="shared" si="2"/>
        <v>0</v>
      </c>
      <c r="AT13" s="19">
        <f t="shared" si="3"/>
        <v>0</v>
      </c>
      <c r="AU13" s="19">
        <f t="shared" si="4"/>
        <v>0</v>
      </c>
      <c r="AV13" s="19">
        <f t="shared" si="5"/>
        <v>0</v>
      </c>
      <c r="AW13" s="19">
        <f t="shared" si="6"/>
        <v>0</v>
      </c>
      <c r="AX13" s="19">
        <f t="shared" si="7"/>
        <v>0</v>
      </c>
      <c r="AY13" s="19">
        <f t="shared" si="8"/>
        <v>0</v>
      </c>
    </row>
    <row r="14" spans="1:51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 t="s">
        <v>72</v>
      </c>
      <c r="M14" s="54"/>
      <c r="N14" s="54" t="s">
        <v>76</v>
      </c>
      <c r="O14" s="54" t="s">
        <v>21</v>
      </c>
      <c r="Q14" s="73"/>
      <c r="R14" s="73"/>
      <c r="S14" s="54" t="s">
        <v>72</v>
      </c>
      <c r="T14" s="54"/>
      <c r="U14" s="54" t="s">
        <v>76</v>
      </c>
      <c r="V14" s="54" t="s">
        <v>21</v>
      </c>
      <c r="X14" s="73"/>
      <c r="Y14" s="73"/>
      <c r="Z14" s="54" t="s">
        <v>72</v>
      </c>
      <c r="AA14" s="54"/>
      <c r="AB14" s="54" t="s">
        <v>76</v>
      </c>
      <c r="AC14" s="54" t="s">
        <v>21</v>
      </c>
      <c r="AE14" s="73"/>
      <c r="AF14" s="73"/>
      <c r="AG14" s="54" t="s">
        <v>72</v>
      </c>
      <c r="AH14" s="54"/>
      <c r="AI14" s="54" t="s">
        <v>76</v>
      </c>
      <c r="AJ14" s="54" t="s">
        <v>21</v>
      </c>
      <c r="AL14" s="73"/>
      <c r="AM14" s="73"/>
      <c r="AN14" s="54" t="s">
        <v>72</v>
      </c>
      <c r="AP14" s="54"/>
      <c r="AQ14" s="24">
        <f>(COUNTIF(L14:AP14,"M3")+COUNTIF(L14:AP14,"M3 SN")+COUNTIF(L14:AP14,"T2")+COUNTIF(L14:AP14,"T2 SN")+COUNTIF(L14:AP14,"FO")+COUNTIF(L14:AP14,"LC")+COUNTIF(L14:AP14,"CE")+(COUNTIF(L14:AP14,"D"))*2+(COUNTIF(L14:AP14,"D SN"))*2+COUNTIF(L14:AP14,"AB")+COUNTIF(L14:AP14,"L")+COUNTIF(L14:AP14,"FD"))*6+(COUNTIF(L14:AP14,"M1")+COUNTIF(L14:AP14,"M2")+COUNTIF(L14:AP14,"M1 SN")+COUNTIF(L14:AP14,"M2 SN")+COUNTIF(L14:AP14,"FD"))*5+(COUNTIF(L14:AP14,"T1")+COUNTIF(L14:AP14,"T1 SN")+COUNTIF(L14:AP14,"FD"))*7+(COUNTIF(L14:AP14,"T3")+COUNTIF(L14:AP14,"FD")+COUNTIF(L14:AP14,"T3 SN"))*4+(COUNTIF(L14:AP14,"MT")+COUNTIF(L14:AP14,"MT SN")+COUNTIF(L14:AP14,"FD"))*8</f>
        <v>102</v>
      </c>
      <c r="AR14" s="19">
        <f>IF(A14&lt;&gt;"",COUNTIF(L14:AP14,"LM")+COUNTIF(L14:AP14,"L"),"")+COUNTIF(L14:AP14,"LP")</f>
        <v>0</v>
      </c>
      <c r="AS14" s="19">
        <f>IF(A14&lt;&gt;"",COUNTIF(L14:AP14,"AB"),"")</f>
        <v>0</v>
      </c>
      <c r="AT14" s="19">
        <f>IF(A14&lt;&gt;"",COUNTIF(L14:AP14,"FE"),"")</f>
        <v>0</v>
      </c>
      <c r="AU14" s="19">
        <f>IF(A14&lt;&gt;"",COUNTIF(L14:AP14,"LC"),"")</f>
        <v>0</v>
      </c>
      <c r="AV14" s="19">
        <f>IF(A14&lt;&gt;"",COUNTIF(L14:AP14,"CE"),"")</f>
        <v>0</v>
      </c>
      <c r="AW14" s="19">
        <f>IF(A14&lt;&gt;"",COUNTIF(L14:AP14,"AF1")+COUNTIF(L14:AP14,"AF2")+COUNTIF(L14:AP14,"AF3")+COUNTIF(L14:AP14,"AF4")+COUNTIF(L14:AP14,"AF5")+COUNTIF(L14:AP14,"AF6")+COUNTIF(L14:AP14,"AF7")+COUNTIF(L14:AP14,"AF8")+COUNTIF(L14:AP14,"AF9")+COUNTIF(L14:AP14,"AF10")+COUNTIF(L14:AP14,"AF11")+COUNTIF(L14:AP14,"AF12")+COUNTIF(L14:AP14,"AF13")+COUNTIF(L14:AP14,"AF14"),"")</f>
        <v>0</v>
      </c>
      <c r="AX14" s="19">
        <f>IF(A14&lt;&gt;"",COUNTIF(L14:AP14,"CE")+COUNTIF(L14:AP14,"L")+COUNTIF(L14:AP14,"LM")+COUNTIF(L14:AP14,"LP")+COUNTIF(L14:AP14,"LC")+COUNTIF(L14:AP14,"AB")+COUNTIF(L14:AP14,"AF1")+COUNTIF(L14:AP14,"AF2")+COUNTIF(L14:AP14,"AF3")+COUNTIF(L14:AP14,"AF4")+COUNTIF(L14:AP14,"AF5")+COUNTIF(L14:AP14,"AF6")+COUNTIF(L14:AP14,"AF7")+COUNTIF(L14:AP14,"AF8")+COUNTIF(L14:AP14,"AF9")+COUNTIF(L14:AP14,"AF10")+COUNTIF(L14:AP14,"AF11")+COUNTIF(L14:AP14,"AF12")+COUNTIF(L14:AP14,"AF13")+COUNTIF(L14:AP14,"AF14")+COUNTIF(L14:AP14,"RC")+COUNTIF(L14:AP14,"FO")+COUNTIF(L14:AP14,"FE"),"")</f>
        <v>0</v>
      </c>
      <c r="AY14" s="19">
        <f>IF(A14&lt;&gt;"",COUNTIF(L14:AP14,"PDD")+COUNTIF(L14:AP14,"PFD")+COUNTIF(L14:AP14,"PDN")+COUNTIF(L14:AP14,"PFN"),"")</f>
        <v>0</v>
      </c>
    </row>
    <row r="15" spans="1:51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>COUNTIF(L$8:L$14,"M1") + COUNTIF(L$8:L$14, "MT")+ COUNTIF(L$8:L$14, "D")+ COUNTIF(L$8:L$14, "M2")+ COUNTIF(L$8:L$14, "M3")+ COUNTIF(L$8:L$14, "D SN")+ COUNTIF(L$8:L$14, "M1 SN")+ COUNTIF(L$8:L$14, "MT SN")+COUNTIF(L$8:L$14, "M2 SN")+ COUNTIF(L$8:L$14, "M3 SN")</f>
        <v>2</v>
      </c>
      <c r="M15" s="29">
        <f t="shared" ref="M15:AP15" si="9">COUNTIF(M$8:M$14,"M1") + COUNTIF(M$8:M$14, "MT")+ COUNTIF(M$8:M$14, "D")+ COUNTIF(M$8:M$14, "M2")+ COUNTIF(M$8:M$14, "M3")+ COUNTIF(M$8:M$14, "D SN")+ COUNTIF(M$8:M$14, "M1 SN")+ COUNTIF(M$8:M$14, "MT SN")+COUNTIF(M$8:M$14, "M2 SN")+ COUNTIF(M$8:M$14, "M3 SN")</f>
        <v>0</v>
      </c>
      <c r="N15" s="29">
        <f t="shared" si="9"/>
        <v>4</v>
      </c>
      <c r="O15" s="29">
        <f t="shared" si="9"/>
        <v>2</v>
      </c>
      <c r="P15" s="29">
        <f t="shared" si="9"/>
        <v>2</v>
      </c>
      <c r="Q15" s="29">
        <f t="shared" si="9"/>
        <v>0</v>
      </c>
      <c r="R15" s="29">
        <f t="shared" si="9"/>
        <v>0</v>
      </c>
      <c r="S15" s="29">
        <f>COUNTIF(S$8:S$14,"M1") + COUNTIF(S$8:S$14, "MT")+ COUNTIF(S$8:S$14, "D")+ COUNTIF(S$8:S$14, "M2")+ COUNTIF(S$8:S$14, "M3")+ COUNTIF(S$8:S$14, "D SN")+ COUNTIF(S$8:S$14, "M1 SN")+ COUNTIF(S$8:S$14, "MT SN")+COUNTIF(S$8:S$14, "M2 SN")+ COUNTIF(S$8:S$14, "M3 SN")</f>
        <v>2</v>
      </c>
      <c r="T15" s="29">
        <f t="shared" si="9"/>
        <v>0</v>
      </c>
      <c r="U15" s="29">
        <f t="shared" si="9"/>
        <v>4</v>
      </c>
      <c r="V15" s="29">
        <f t="shared" si="9"/>
        <v>2</v>
      </c>
      <c r="W15" s="29">
        <f t="shared" si="9"/>
        <v>1</v>
      </c>
      <c r="X15" s="29">
        <f t="shared" si="9"/>
        <v>0</v>
      </c>
      <c r="Y15" s="29">
        <f t="shared" si="9"/>
        <v>0</v>
      </c>
      <c r="Z15" s="29">
        <f>COUNTIF(Z$8:Z$14,"M1") + COUNTIF(Z$8:Z$14, "MT")+ COUNTIF(Z$8:Z$14, "D")+ COUNTIF(Z$8:Z$14, "M2")+ COUNTIF(Z$8:Z$14, "M3")+ COUNTIF(Z$8:Z$14, "D SN")+ COUNTIF(Z$8:Z$14, "M1 SN")+ COUNTIF(Z$8:Z$14, "MT SN")+COUNTIF(Z$8:Z$14, "M2 SN")+ COUNTIF(Z$8:Z$14, "M3 SN")</f>
        <v>2</v>
      </c>
      <c r="AA15" s="29">
        <f t="shared" si="9"/>
        <v>0</v>
      </c>
      <c r="AB15" s="29">
        <f t="shared" si="9"/>
        <v>5</v>
      </c>
      <c r="AC15" s="29">
        <f t="shared" si="9"/>
        <v>3</v>
      </c>
      <c r="AD15" s="29">
        <f t="shared" si="9"/>
        <v>2</v>
      </c>
      <c r="AE15" s="29">
        <f t="shared" si="9"/>
        <v>0</v>
      </c>
      <c r="AF15" s="29">
        <f t="shared" si="9"/>
        <v>0</v>
      </c>
      <c r="AG15" s="29">
        <f>COUNTIF(AG$8:AG$14,"M1") + COUNTIF(AG$8:AG$14, "MT")+ COUNTIF(AG$8:AG$14, "D")+ COUNTIF(AG$8:AG$14, "M2")+ COUNTIF(AG$8:AG$14, "M3")+ COUNTIF(AG$8:AG$14, "D SN")+ COUNTIF(AG$8:AG$14, "M1 SN")+ COUNTIF(AG$8:AG$14, "MT SN")+COUNTIF(AG$8:AG$14, "M2 SN")+ COUNTIF(AG$8:AG$14, "M3 SN")</f>
        <v>3</v>
      </c>
      <c r="AH15" s="29">
        <f t="shared" si="9"/>
        <v>0</v>
      </c>
      <c r="AI15" s="29">
        <f t="shared" si="9"/>
        <v>5</v>
      </c>
      <c r="AJ15" s="29">
        <f t="shared" si="9"/>
        <v>3</v>
      </c>
      <c r="AK15" s="29">
        <f t="shared" si="9"/>
        <v>2</v>
      </c>
      <c r="AL15" s="29">
        <f t="shared" si="9"/>
        <v>0</v>
      </c>
      <c r="AM15" s="29">
        <f t="shared" si="9"/>
        <v>0</v>
      </c>
      <c r="AN15" s="29">
        <f>COUNTIF(AN$8:AN$14,"M1") + COUNTIF(AN$8:AN$14, "MT")+ COUNTIF(AN$8:AN$14, "D")+ COUNTIF(AN$8:AN$14, "M2")+ COUNTIF(AN$8:AN$14, "M3")+ COUNTIF(AN$8:AN$14, "D SN")+ COUNTIF(AN$8:AN$14, "M1 SN")+ COUNTIF(AN$8:AN$14, "MT SN")+COUNTIF(AN$8:AN$14, "M2 SN")+ COUNTIF(AN$8:AN$14, "M3 SN")</f>
        <v>3</v>
      </c>
      <c r="AO15" s="29">
        <f t="shared" si="9"/>
        <v>0</v>
      </c>
      <c r="AP15" s="29">
        <f t="shared" si="9"/>
        <v>4</v>
      </c>
      <c r="AQ15" s="24">
        <f t="shared" ref="AQ15:AQ17" si="10">(COUNTIF(L15:AP15,"M")+COUNTIF(L15:AP15,"T")+COUNTIF(L15:AP15,"ID")+COUNTIF(L15:AP15,"IN")+(COUNTIF(L15:AP15,"N")*2)+COUNTIF(L15:AP15,"FO")+COUNTIF(L15:AP15,"LC")+ COUNTIF(L15:AP15,"CE")+(COUNTIF(L15:AP15,"D")*2)+COUNTIF(L15:AP15,"AB")+COUNTIF(L15:AP15,"L"))*6</f>
        <v>0</v>
      </c>
      <c r="AR15" s="19">
        <f t="shared" si="1"/>
        <v>0</v>
      </c>
      <c r="AS15" s="19">
        <f t="shared" si="2"/>
        <v>0</v>
      </c>
      <c r="AT15" s="19">
        <f t="shared" si="3"/>
        <v>0</v>
      </c>
      <c r="AU15" s="19">
        <f t="shared" si="4"/>
        <v>0</v>
      </c>
      <c r="AV15" s="19">
        <f t="shared" si="5"/>
        <v>0</v>
      </c>
      <c r="AW15" s="19">
        <f t="shared" si="6"/>
        <v>0</v>
      </c>
      <c r="AX15" s="19">
        <f t="shared" si="7"/>
        <v>0</v>
      </c>
      <c r="AY15" s="19">
        <f t="shared" si="8"/>
        <v>0</v>
      </c>
    </row>
    <row r="16" spans="1:51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>COUNTIF(L$8:L$14,"T1") + COUNTIF(L$8:L$14, "MT")+ COUNTIF(L$8:L$14, "D")+ COUNTIF(L$8:L$14, "T2")+ COUNTIF(L$8:L$14, "T1 SN")+ COUNTIF(L$8:L$14, "MT SN")+ COUNTIF(L$8:L$14, "D SN")+ COUNTIF(L$8:L$14, "T2 SN")+ COUNTIF(L$8:L$14, "T3 SN")+ COUNTIF(L$8:L$14, "T3")</f>
        <v>1</v>
      </c>
      <c r="M16" s="29">
        <f t="shared" ref="M16:AP16" si="11">COUNTIF(M$8:M$14,"T1") + COUNTIF(M$8:M$14, "MT")+ COUNTIF(M$8:M$14, "D")+ COUNTIF(M$8:M$14, "T2")+ COUNTIF(M$8:M$14, "T1 SN")+ COUNTIF(M$8:M$14, "MT SN")+ COUNTIF(M$8:M$14, "D SN")+ COUNTIF(M$8:M$14, "T2 SN")+ COUNTIF(M$8:M$14, "T3 SN")+ COUNTIF(M$8:M$14, "T3")</f>
        <v>0</v>
      </c>
      <c r="N16" s="29">
        <f t="shared" si="11"/>
        <v>1</v>
      </c>
      <c r="O16" s="29">
        <f t="shared" si="11"/>
        <v>2</v>
      </c>
      <c r="P16" s="29">
        <f t="shared" si="11"/>
        <v>1</v>
      </c>
      <c r="Q16" s="29">
        <f t="shared" si="11"/>
        <v>0</v>
      </c>
      <c r="R16" s="29">
        <f t="shared" si="11"/>
        <v>0</v>
      </c>
      <c r="S16" s="29">
        <f>COUNTIF(S$8:S$14,"T1") + COUNTIF(S$8:S$14, "MT")+ COUNTIF(S$8:S$14, "D")+ COUNTIF(S$8:S$14, "T2")+ COUNTIF(S$8:S$14, "T1 SN")+ COUNTIF(S$8:S$14, "MT SN")+ COUNTIF(S$8:S$14, "D SN")+ COUNTIF(S$8:S$14, "T2 SN")+ COUNTIF(S$8:S$14, "T3 SN")+ COUNTIF(S$8:S$14, "T3")</f>
        <v>1</v>
      </c>
      <c r="T16" s="29">
        <f t="shared" si="11"/>
        <v>0</v>
      </c>
      <c r="U16" s="29">
        <f t="shared" si="11"/>
        <v>1</v>
      </c>
      <c r="V16" s="29">
        <f t="shared" si="11"/>
        <v>1</v>
      </c>
      <c r="W16" s="29">
        <f t="shared" si="11"/>
        <v>1</v>
      </c>
      <c r="X16" s="29">
        <f t="shared" si="11"/>
        <v>0</v>
      </c>
      <c r="Y16" s="29">
        <f t="shared" si="11"/>
        <v>0</v>
      </c>
      <c r="Z16" s="29">
        <f>COUNTIF(Z$8:Z$14,"T1") + COUNTIF(Z$8:Z$14, "MT")+ COUNTIF(Z$8:Z$14, "D")+ COUNTIF(Z$8:Z$14, "T2")+ COUNTIF(Z$8:Z$14, "T1 SN")+ COUNTIF(Z$8:Z$14, "MT SN")+ COUNTIF(Z$8:Z$14, "D SN")+ COUNTIF(Z$8:Z$14, "T2 SN")+ COUNTIF(Z$8:Z$14, "T3 SN")+ COUNTIF(Z$8:Z$14, "T3")</f>
        <v>1</v>
      </c>
      <c r="AA16" s="29">
        <f t="shared" si="11"/>
        <v>1</v>
      </c>
      <c r="AB16" s="29">
        <f t="shared" si="11"/>
        <v>2</v>
      </c>
      <c r="AC16" s="29">
        <f t="shared" si="11"/>
        <v>2</v>
      </c>
      <c r="AD16" s="29">
        <f t="shared" si="11"/>
        <v>1</v>
      </c>
      <c r="AE16" s="29">
        <f t="shared" si="11"/>
        <v>0</v>
      </c>
      <c r="AF16" s="29">
        <f t="shared" si="11"/>
        <v>0</v>
      </c>
      <c r="AG16" s="29">
        <f>COUNTIF(AG$8:AG$14,"T1") + COUNTIF(AG$8:AG$14, "MT")+ COUNTIF(AG$8:AG$14, "D")+ COUNTIF(AG$8:AG$14, "T2")+ COUNTIF(AG$8:AG$14, "T1 SN")+ COUNTIF(AG$8:AG$14, "MT SN")+ COUNTIF(AG$8:AG$14, "D SN")+ COUNTIF(AG$8:AG$14, "T2 SN")+ COUNTIF(AG$8:AG$14, "T3 SN")+ COUNTIF(AG$8:AG$14, "T3")</f>
        <v>1</v>
      </c>
      <c r="AH16" s="29">
        <f t="shared" si="11"/>
        <v>1</v>
      </c>
      <c r="AI16" s="29">
        <f t="shared" si="11"/>
        <v>2</v>
      </c>
      <c r="AJ16" s="29">
        <f t="shared" si="11"/>
        <v>2</v>
      </c>
      <c r="AK16" s="29">
        <f t="shared" si="11"/>
        <v>1</v>
      </c>
      <c r="AL16" s="29">
        <f t="shared" si="11"/>
        <v>0</v>
      </c>
      <c r="AM16" s="29">
        <f t="shared" si="11"/>
        <v>0</v>
      </c>
      <c r="AN16" s="29">
        <f>COUNTIF(AN$8:AN$14,"T1") + COUNTIF(AN$8:AN$14, "MT")+ COUNTIF(AN$8:AN$14, "D")+ COUNTIF(AN$8:AN$14, "T2")+ COUNTIF(AN$8:AN$14, "T1 SN")+ COUNTIF(AN$8:AN$14, "MT SN")+ COUNTIF(AN$8:AN$14, "D SN")+ COUNTIF(AN$8:AN$14, "T2 SN")+ COUNTIF(AN$8:AN$14, "T3 SN")+ COUNTIF(AN$8:AN$14, "T3")</f>
        <v>1</v>
      </c>
      <c r="AO16" s="29">
        <f t="shared" si="11"/>
        <v>1</v>
      </c>
      <c r="AP16" s="29">
        <f t="shared" si="11"/>
        <v>2</v>
      </c>
      <c r="AQ16" s="24">
        <f t="shared" si="10"/>
        <v>0</v>
      </c>
      <c r="AR16" s="19">
        <f t="shared" si="1"/>
        <v>0</v>
      </c>
      <c r="AS16" s="19">
        <f t="shared" si="2"/>
        <v>0</v>
      </c>
      <c r="AT16" s="19">
        <f t="shared" si="3"/>
        <v>0</v>
      </c>
      <c r="AU16" s="19">
        <f t="shared" si="4"/>
        <v>0</v>
      </c>
      <c r="AV16" s="19">
        <f t="shared" si="5"/>
        <v>0</v>
      </c>
      <c r="AW16" s="19">
        <f t="shared" si="6"/>
        <v>0</v>
      </c>
      <c r="AX16" s="19">
        <f t="shared" si="7"/>
        <v>0</v>
      </c>
      <c r="AY16" s="19">
        <f t="shared" si="8"/>
        <v>0</v>
      </c>
    </row>
    <row r="17" spans="1:991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>COUNTIF(L$8:L$14,"D SN")+ COUNTIF(L$8:L$14, "M1 SN")+ COUNTIF(L$8:L$14, "SN")+COUNTIF(L$8:L$14, "T1 SN") + COUNTIF(L$8:L$14, "MT SN")+ COUNTIF(L$8:L$14, "M2 SN")+ COUNTIF(L$8:L$14, "SDN")+COUNTIF(L$8:L$14, "T3 SN")</f>
        <v>1</v>
      </c>
      <c r="M17" s="29">
        <f t="shared" ref="M17:AP17" si="12">COUNTIF(M$8:M$14,"D SN")+ COUNTIF(M$8:M$14, "M1 SN")+ COUNTIF(M$8:M$14, "SN")+COUNTIF(M$8:M$14, "T1 SN") + COUNTIF(M$8:M$14, "MT SN")+ COUNTIF(M$8:M$14, "M2 SN")+ COUNTIF(M$8:M$14, "SDN")+COUNTIF(M$8:M$14, "T3 SN")</f>
        <v>1</v>
      </c>
      <c r="N17" s="29">
        <f t="shared" si="12"/>
        <v>0</v>
      </c>
      <c r="O17" s="29">
        <f t="shared" si="12"/>
        <v>0</v>
      </c>
      <c r="P17" s="29">
        <f t="shared" si="12"/>
        <v>2</v>
      </c>
      <c r="Q17" s="29">
        <f t="shared" si="12"/>
        <v>2</v>
      </c>
      <c r="R17" s="29">
        <f t="shared" si="12"/>
        <v>2</v>
      </c>
      <c r="S17" s="29">
        <f>COUNTIF(S$8:S$14,"D SN")+ COUNTIF(S$8:S$14, "M1 SN")+ COUNTIF(S$8:S$14, "SN")+COUNTIF(S$8:S$14, "T1 SN") + COUNTIF(S$8:S$14, "MT SN")+ COUNTIF(S$8:S$14, "M2 SN")+ COUNTIF(S$8:S$14, "SDN")+COUNTIF(S$8:S$14, "T3 SN")</f>
        <v>1</v>
      </c>
      <c r="T17" s="29">
        <f t="shared" si="12"/>
        <v>1</v>
      </c>
      <c r="U17" s="29">
        <f t="shared" si="12"/>
        <v>0</v>
      </c>
      <c r="V17" s="29">
        <f t="shared" si="12"/>
        <v>0</v>
      </c>
      <c r="W17" s="29">
        <f t="shared" si="12"/>
        <v>2</v>
      </c>
      <c r="X17" s="29">
        <f t="shared" si="12"/>
        <v>1</v>
      </c>
      <c r="Y17" s="29">
        <f t="shared" si="12"/>
        <v>2</v>
      </c>
      <c r="Z17" s="29">
        <f>COUNTIF(Z$8:Z$14,"D SN")+ COUNTIF(Z$8:Z$14, "M1 SN")+ COUNTIF(Z$8:Z$14, "SN")+COUNTIF(Z$8:Z$14, "T1 SN") + COUNTIF(Z$8:Z$14, "MT SN")+ COUNTIF(Z$8:Z$14, "M2 SN")+ COUNTIF(Z$8:Z$14, "SDN")+COUNTIF(Z$8:Z$14, "T3 SN")</f>
        <v>1</v>
      </c>
      <c r="AA17" s="29">
        <f t="shared" si="12"/>
        <v>2</v>
      </c>
      <c r="AB17" s="29">
        <f t="shared" si="12"/>
        <v>1</v>
      </c>
      <c r="AC17" s="29">
        <f t="shared" si="12"/>
        <v>1</v>
      </c>
      <c r="AD17" s="29">
        <f t="shared" si="12"/>
        <v>1</v>
      </c>
      <c r="AE17" s="29">
        <f t="shared" si="12"/>
        <v>1</v>
      </c>
      <c r="AF17" s="29">
        <f t="shared" si="12"/>
        <v>2</v>
      </c>
      <c r="AG17" s="29">
        <f>COUNTIF(AG$8:AG$14,"D SN")+ COUNTIF(AG$8:AG$14, "M1 SN")+ COUNTIF(AG$8:AG$14, "SN")+COUNTIF(AG$8:AG$14, "T1 SN") + COUNTIF(AG$8:AG$14, "MT SN")+ COUNTIF(AG$8:AG$14, "M2 SN")+ COUNTIF(AG$8:AG$14, "SDN")+COUNTIF(AG$8:AG$14, "T3 SN")</f>
        <v>2</v>
      </c>
      <c r="AH17" s="29">
        <f t="shared" si="12"/>
        <v>2</v>
      </c>
      <c r="AI17" s="29">
        <f t="shared" si="12"/>
        <v>1</v>
      </c>
      <c r="AJ17" s="29">
        <f t="shared" si="12"/>
        <v>1</v>
      </c>
      <c r="AK17" s="29">
        <f t="shared" si="12"/>
        <v>1</v>
      </c>
      <c r="AL17" s="29">
        <f t="shared" si="12"/>
        <v>1</v>
      </c>
      <c r="AM17" s="29">
        <f t="shared" si="12"/>
        <v>2</v>
      </c>
      <c r="AN17" s="29">
        <f>COUNTIF(AN$8:AN$14,"D SN")+ COUNTIF(AN$8:AN$14, "M1 SN")+ COUNTIF(AN$8:AN$14, "SN")+COUNTIF(AN$8:AN$14, "T1 SN") + COUNTIF(AN$8:AN$14, "MT SN")+ COUNTIF(AN$8:AN$14, "M2 SN")+ COUNTIF(AN$8:AN$14, "SDN")+COUNTIF(AN$8:AN$14, "T3 SN")</f>
        <v>2</v>
      </c>
      <c r="AO17" s="29">
        <f t="shared" si="12"/>
        <v>2</v>
      </c>
      <c r="AP17" s="29">
        <f t="shared" si="12"/>
        <v>1</v>
      </c>
      <c r="AQ17" s="24">
        <f t="shared" si="10"/>
        <v>0</v>
      </c>
      <c r="AR17" s="19">
        <f t="shared" si="1"/>
        <v>0</v>
      </c>
      <c r="AS17" s="19">
        <f t="shared" si="2"/>
        <v>0</v>
      </c>
      <c r="AT17" s="19">
        <f t="shared" si="3"/>
        <v>0</v>
      </c>
      <c r="AU17" s="19">
        <f t="shared" si="4"/>
        <v>0</v>
      </c>
      <c r="AV17" s="19">
        <f t="shared" si="5"/>
        <v>0</v>
      </c>
      <c r="AW17" s="19">
        <f t="shared" si="6"/>
        <v>0</v>
      </c>
      <c r="AX17" s="19">
        <f t="shared" si="7"/>
        <v>0</v>
      </c>
      <c r="AY17" s="19">
        <f t="shared" si="8"/>
        <v>0</v>
      </c>
    </row>
    <row r="18" spans="1:991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3"/>
      <c r="AS18" s="13"/>
      <c r="AT18" s="13"/>
      <c r="AU18" s="13"/>
      <c r="AV18" s="13"/>
      <c r="AW18" s="13"/>
      <c r="AX18" s="14"/>
      <c r="AY18" s="15"/>
    </row>
    <row r="19" spans="1:991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991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35"/>
      <c r="AP20" s="40" t="s">
        <v>79</v>
      </c>
      <c r="AQ20" s="36"/>
      <c r="AR20" s="37"/>
      <c r="AS20" s="37"/>
      <c r="AT20" s="37"/>
      <c r="AU20" s="37"/>
      <c r="AV20" s="37"/>
      <c r="AW20" s="37"/>
      <c r="AX20" s="37"/>
      <c r="AY20" s="38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</row>
    <row r="21" spans="1:991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35"/>
      <c r="AP21" s="40" t="s">
        <v>82</v>
      </c>
      <c r="AQ21" s="43"/>
      <c r="AR21" s="41"/>
      <c r="AS21" s="41"/>
      <c r="AT21" s="41"/>
      <c r="AU21" s="41"/>
      <c r="AV21" s="41"/>
      <c r="AW21" s="41"/>
      <c r="AX21" s="41"/>
      <c r="AY21" s="48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</row>
    <row r="22" spans="1:991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1"/>
      <c r="AQ22" s="43"/>
      <c r="AR22" s="41"/>
      <c r="AS22" s="41"/>
      <c r="AT22" s="41"/>
      <c r="AU22" s="41"/>
      <c r="AV22" s="41"/>
      <c r="AW22" s="41"/>
      <c r="AX22" s="41"/>
      <c r="AY22" s="48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</row>
    <row r="23" spans="1:991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1"/>
      <c r="AQ23" s="43"/>
      <c r="AR23" s="41"/>
      <c r="AS23" s="41"/>
      <c r="AT23" s="41"/>
      <c r="AU23" s="41"/>
      <c r="AV23" s="41"/>
      <c r="AW23" s="41"/>
      <c r="AX23" s="41"/>
      <c r="AY23" s="48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</row>
  </sheetData>
  <mergeCells count="36">
    <mergeCell ref="E22:Q22"/>
    <mergeCell ref="E23:Q23"/>
    <mergeCell ref="AA23:AG23"/>
    <mergeCell ref="A15:E15"/>
    <mergeCell ref="A16:E16"/>
    <mergeCell ref="A17:E17"/>
    <mergeCell ref="AQ19:AY19"/>
    <mergeCell ref="L20:Q20"/>
    <mergeCell ref="E21:Q21"/>
    <mergeCell ref="AW5:AW6"/>
    <mergeCell ref="AX5:AX6"/>
    <mergeCell ref="AY5:AY6"/>
    <mergeCell ref="E6:E7"/>
    <mergeCell ref="F6:F7"/>
    <mergeCell ref="G6:G7"/>
    <mergeCell ref="H6:I6"/>
    <mergeCell ref="J6:J7"/>
    <mergeCell ref="K6:K7"/>
    <mergeCell ref="AQ5:AQ6"/>
    <mergeCell ref="AR5:AR6"/>
    <mergeCell ref="AS5:AS6"/>
    <mergeCell ref="AT5:AT6"/>
    <mergeCell ref="AU5:AU6"/>
    <mergeCell ref="AV5:AV6"/>
    <mergeCell ref="A5:A7"/>
    <mergeCell ref="B5:B7"/>
    <mergeCell ref="C5:C7"/>
    <mergeCell ref="D5:D7"/>
    <mergeCell ref="E5:K5"/>
    <mergeCell ref="L5:AP5"/>
    <mergeCell ref="A1:AP1"/>
    <mergeCell ref="A2:AP2"/>
    <mergeCell ref="A3:AP3"/>
    <mergeCell ref="B4:T4"/>
    <mergeCell ref="W4:AH4"/>
    <mergeCell ref="AK4:AP4"/>
  </mergeCells>
  <conditionalFormatting sqref="L7:AP7">
    <cfRule type="expression" dxfId="17" priority="1" stopIfTrue="1">
      <formula>NOT(ISERROR(SEARCH("DOM",L7)))</formula>
    </cfRule>
  </conditionalFormatting>
  <conditionalFormatting sqref="L7:AP7">
    <cfRule type="expression" dxfId="16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FAA7-E841-4E17-A4A4-4F4BFF3078DE}">
  <dimension ref="A1:ALB23"/>
  <sheetViews>
    <sheetView workbookViewId="0">
      <selection activeCell="AK4" sqref="AK4:AO4"/>
    </sheetView>
  </sheetViews>
  <sheetFormatPr defaultRowHeight="15" x14ac:dyDescent="0.25"/>
  <cols>
    <col min="1" max="1" width="28.85546875" style="1" customWidth="1"/>
    <col min="2" max="2" width="8.28515625" style="1" customWidth="1"/>
    <col min="3" max="3" width="5.28515625" style="1" customWidth="1"/>
    <col min="4" max="4" width="6.7109375" style="1" customWidth="1"/>
    <col min="5" max="11" width="2.85546875" style="1" hidden="1" customWidth="1"/>
    <col min="12" max="12" width="4.7109375" style="1" customWidth="1"/>
    <col min="13" max="13" width="4.140625" style="1" customWidth="1"/>
    <col min="14" max="14" width="5" style="1" customWidth="1"/>
    <col min="15" max="16" width="4.42578125" style="1" customWidth="1"/>
    <col min="17" max="17" width="4.7109375" style="1" customWidth="1"/>
    <col min="18" max="19" width="4.5703125" style="1" customWidth="1"/>
    <col min="20" max="20" width="4.42578125" style="1" customWidth="1"/>
    <col min="21" max="21" width="4.7109375" style="1" customWidth="1"/>
    <col min="22" max="23" width="4.42578125" style="1" customWidth="1"/>
    <col min="24" max="24" width="5" style="1" customWidth="1"/>
    <col min="25" max="25" width="4.5703125" style="1" customWidth="1"/>
    <col min="26" max="26" width="5" style="1" customWidth="1"/>
    <col min="27" max="27" width="3.85546875" style="1" customWidth="1"/>
    <col min="28" max="28" width="5" style="1" customWidth="1"/>
    <col min="29" max="29" width="4.5703125" style="1" customWidth="1"/>
    <col min="30" max="30" width="4.42578125" style="1" customWidth="1"/>
    <col min="31" max="31" width="4.7109375" style="1" customWidth="1"/>
    <col min="32" max="33" width="4.85546875" style="1" customWidth="1"/>
    <col min="34" max="35" width="4.5703125" style="1" customWidth="1"/>
    <col min="36" max="36" width="4.42578125" style="1" customWidth="1"/>
    <col min="37" max="37" width="4.5703125" style="1" customWidth="1"/>
    <col min="38" max="38" width="4.7109375" style="1" customWidth="1"/>
    <col min="39" max="40" width="4.5703125" style="1" customWidth="1"/>
    <col min="41" max="41" width="4" style="1" customWidth="1"/>
    <col min="42" max="42" width="8" style="1" customWidth="1"/>
    <col min="43" max="44" width="8.140625" style="1" customWidth="1"/>
    <col min="45" max="45" width="7.5703125" style="1" customWidth="1"/>
    <col min="46" max="48" width="6.140625" style="1" customWidth="1"/>
    <col min="49" max="49" width="12.42578125" style="1" customWidth="1"/>
    <col min="50" max="50" width="6.28515625" style="1" customWidth="1"/>
    <col min="51" max="989" width="9.7109375" style="1" customWidth="1"/>
    <col min="990" max="990" width="10.28515625" style="1" customWidth="1"/>
    <col min="991" max="991" width="10.28515625" customWidth="1"/>
  </cols>
  <sheetData>
    <row r="1" spans="1:50" ht="42.7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X2" s="4"/>
    </row>
    <row r="3" spans="1:50" ht="64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X3" s="4"/>
    </row>
    <row r="4" spans="1:50" x14ac:dyDescent="0.25">
      <c r="A4" s="25" t="s">
        <v>2</v>
      </c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25" t="s">
        <v>3</v>
      </c>
      <c r="V4" s="26"/>
      <c r="W4" s="94" t="s">
        <v>91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25" t="s">
        <v>4</v>
      </c>
      <c r="AJ4" s="26"/>
      <c r="AK4" s="95">
        <v>2022</v>
      </c>
      <c r="AL4" s="95"/>
      <c r="AM4" s="95"/>
      <c r="AN4" s="95"/>
      <c r="AO4" s="95"/>
      <c r="AP4" s="5"/>
      <c r="AQ4" s="6"/>
      <c r="AR4" s="6"/>
      <c r="AS4" s="6"/>
      <c r="AT4" s="6"/>
      <c r="AU4" s="6"/>
      <c r="AV4" s="6"/>
      <c r="AW4" s="6"/>
      <c r="AX4" s="7"/>
    </row>
    <row r="5" spans="1:50" ht="11.25" customHeight="1" x14ac:dyDescent="0.25">
      <c r="A5" s="98" t="s">
        <v>67</v>
      </c>
      <c r="B5" s="98" t="s">
        <v>14</v>
      </c>
      <c r="C5" s="99" t="s">
        <v>15</v>
      </c>
      <c r="D5" s="100" t="s">
        <v>16</v>
      </c>
      <c r="E5" s="101" t="s">
        <v>17</v>
      </c>
      <c r="F5" s="101"/>
      <c r="G5" s="101"/>
      <c r="H5" s="101"/>
      <c r="I5" s="101"/>
      <c r="J5" s="101"/>
      <c r="K5" s="101"/>
      <c r="L5" s="102" t="s">
        <v>18</v>
      </c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8" t="s">
        <v>5</v>
      </c>
      <c r="AQ5" s="97" t="s">
        <v>6</v>
      </c>
      <c r="AR5" s="97" t="s">
        <v>7</v>
      </c>
      <c r="AS5" s="97" t="s">
        <v>8</v>
      </c>
      <c r="AT5" s="97" t="s">
        <v>9</v>
      </c>
      <c r="AU5" s="97" t="s">
        <v>10</v>
      </c>
      <c r="AV5" s="106" t="s">
        <v>11</v>
      </c>
      <c r="AW5" s="106" t="s">
        <v>12</v>
      </c>
      <c r="AX5" s="97" t="s">
        <v>13</v>
      </c>
    </row>
    <row r="6" spans="1:50" ht="15.75" customHeight="1" x14ac:dyDescent="0.25">
      <c r="A6" s="98"/>
      <c r="B6" s="98"/>
      <c r="C6" s="99"/>
      <c r="D6" s="100"/>
      <c r="E6" s="107" t="s">
        <v>19</v>
      </c>
      <c r="F6" s="107" t="s">
        <v>20</v>
      </c>
      <c r="G6" s="107" t="s">
        <v>21</v>
      </c>
      <c r="H6" s="107" t="s">
        <v>22</v>
      </c>
      <c r="I6" s="107"/>
      <c r="J6" s="107" t="s">
        <v>23</v>
      </c>
      <c r="K6" s="107" t="s">
        <v>24</v>
      </c>
      <c r="L6" s="66">
        <v>1</v>
      </c>
      <c r="M6" s="66">
        <v>2</v>
      </c>
      <c r="N6" s="66">
        <v>3</v>
      </c>
      <c r="O6" s="66">
        <v>4</v>
      </c>
      <c r="P6" s="66">
        <v>5</v>
      </c>
      <c r="Q6" s="66">
        <v>6</v>
      </c>
      <c r="R6" s="66">
        <v>7</v>
      </c>
      <c r="S6" s="66">
        <v>8</v>
      </c>
      <c r="T6" s="66">
        <v>9</v>
      </c>
      <c r="U6" s="66">
        <v>10</v>
      </c>
      <c r="V6" s="66">
        <v>11</v>
      </c>
      <c r="W6" s="66">
        <v>12</v>
      </c>
      <c r="X6" s="66">
        <v>13</v>
      </c>
      <c r="Y6" s="66">
        <v>14</v>
      </c>
      <c r="Z6" s="66">
        <v>15</v>
      </c>
      <c r="AA6" s="66">
        <v>16</v>
      </c>
      <c r="AB6" s="66">
        <v>17</v>
      </c>
      <c r="AC6" s="66">
        <v>18</v>
      </c>
      <c r="AD6" s="66">
        <v>19</v>
      </c>
      <c r="AE6" s="66">
        <v>20</v>
      </c>
      <c r="AF6" s="66">
        <v>21</v>
      </c>
      <c r="AG6" s="66">
        <v>22</v>
      </c>
      <c r="AH6" s="66">
        <v>23</v>
      </c>
      <c r="AI6" s="66">
        <v>24</v>
      </c>
      <c r="AJ6" s="66">
        <v>25</v>
      </c>
      <c r="AK6" s="66">
        <v>26</v>
      </c>
      <c r="AL6" s="66">
        <v>27</v>
      </c>
      <c r="AM6" s="66">
        <v>28</v>
      </c>
      <c r="AN6" s="66">
        <v>29</v>
      </c>
      <c r="AO6" s="66">
        <v>30</v>
      </c>
      <c r="AP6" s="108"/>
      <c r="AQ6" s="97"/>
      <c r="AR6" s="97"/>
      <c r="AS6" s="97"/>
      <c r="AT6" s="97"/>
      <c r="AU6" s="97"/>
      <c r="AV6" s="106"/>
      <c r="AW6" s="106"/>
      <c r="AX6" s="97"/>
    </row>
    <row r="7" spans="1:50" x14ac:dyDescent="0.25">
      <c r="A7" s="98"/>
      <c r="B7" s="98"/>
      <c r="C7" s="99"/>
      <c r="D7" s="100"/>
      <c r="E7" s="107"/>
      <c r="F7" s="107"/>
      <c r="G7" s="107"/>
      <c r="H7" s="67">
        <v>1</v>
      </c>
      <c r="I7" s="67">
        <v>2</v>
      </c>
      <c r="J7" s="107"/>
      <c r="K7" s="107"/>
      <c r="L7" s="27" t="s">
        <v>26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25</v>
      </c>
      <c r="S7" s="27" t="s">
        <v>26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25</v>
      </c>
      <c r="Z7" s="27" t="s">
        <v>26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25</v>
      </c>
      <c r="AG7" s="27" t="s">
        <v>26</v>
      </c>
      <c r="AH7" s="27" t="s">
        <v>27</v>
      </c>
      <c r="AI7" s="27" t="s">
        <v>28</v>
      </c>
      <c r="AJ7" s="27" t="s">
        <v>29</v>
      </c>
      <c r="AK7" s="27" t="s">
        <v>30</v>
      </c>
      <c r="AL7" s="27" t="s">
        <v>31</v>
      </c>
      <c r="AM7" s="27" t="s">
        <v>25</v>
      </c>
      <c r="AN7" s="27" t="s">
        <v>26</v>
      </c>
      <c r="AO7" s="27" t="s">
        <v>27</v>
      </c>
      <c r="AP7" s="23" t="s">
        <v>32</v>
      </c>
      <c r="AQ7" s="8" t="s">
        <v>33</v>
      </c>
      <c r="AR7" s="8" t="s">
        <v>33</v>
      </c>
      <c r="AS7" s="8" t="s">
        <v>33</v>
      </c>
      <c r="AT7" s="8" t="s">
        <v>33</v>
      </c>
      <c r="AU7" s="8" t="s">
        <v>33</v>
      </c>
      <c r="AV7" s="8" t="s">
        <v>33</v>
      </c>
      <c r="AW7" s="8" t="s">
        <v>33</v>
      </c>
      <c r="AX7" s="8" t="s">
        <v>33</v>
      </c>
    </row>
    <row r="8" spans="1:50" x14ac:dyDescent="0.25">
      <c r="A8" s="22" t="s">
        <v>56</v>
      </c>
      <c r="B8" s="20">
        <v>1160179</v>
      </c>
      <c r="C8" s="20" t="s">
        <v>58</v>
      </c>
      <c r="D8" s="20" t="s">
        <v>34</v>
      </c>
      <c r="E8" s="21"/>
      <c r="F8" s="21"/>
      <c r="G8" s="21"/>
      <c r="H8" s="21"/>
      <c r="I8" s="21"/>
      <c r="J8" s="21"/>
      <c r="K8" s="21"/>
      <c r="L8" s="54" t="s">
        <v>73</v>
      </c>
      <c r="M8" s="54" t="s">
        <v>21</v>
      </c>
      <c r="N8" s="73"/>
      <c r="O8" s="73"/>
      <c r="P8" s="52" t="s">
        <v>73</v>
      </c>
      <c r="Q8" s="55"/>
      <c r="R8" s="55" t="s">
        <v>73</v>
      </c>
      <c r="S8" s="54" t="s">
        <v>73</v>
      </c>
      <c r="T8" s="54" t="s">
        <v>21</v>
      </c>
      <c r="U8" s="73"/>
      <c r="V8" s="73"/>
      <c r="W8" s="54" t="s">
        <v>73</v>
      </c>
      <c r="X8" s="55"/>
      <c r="Y8" s="55" t="s">
        <v>73</v>
      </c>
      <c r="Z8" s="54" t="s">
        <v>73</v>
      </c>
      <c r="AA8" s="54" t="s">
        <v>21</v>
      </c>
      <c r="AB8" s="73"/>
      <c r="AC8" s="73"/>
      <c r="AD8" s="54" t="s">
        <v>73</v>
      </c>
      <c r="AE8" s="55"/>
      <c r="AF8" s="55" t="s">
        <v>73</v>
      </c>
      <c r="AG8" s="54" t="s">
        <v>73</v>
      </c>
      <c r="AH8" s="54" t="s">
        <v>21</v>
      </c>
      <c r="AI8" s="73"/>
      <c r="AJ8" s="73"/>
      <c r="AK8" s="54" t="s">
        <v>73</v>
      </c>
      <c r="AL8" s="55"/>
      <c r="AM8" s="55" t="s">
        <v>73</v>
      </c>
      <c r="AN8" s="54" t="s">
        <v>73</v>
      </c>
      <c r="AO8" s="54" t="s">
        <v>21</v>
      </c>
      <c r="AP8" s="24">
        <f t="shared" ref="AP8:AP14" si="0">(COUNTIF(L8:AO8,"M3")+COUNTIF(L8:AO8,"M3 SN")+COUNTIF(L8:AO8,"T2")+COUNTIF(L8:AO8,"T2 SN")+COUNTIF(L8:AO8,"FO")+COUNTIF(L8:AO8,"LC")+COUNTIF(L8:AO8,"CE")+(COUNTIF(L8:AO8,"D"))*2+(COUNTIF(L8:AO8,"D SN"))*2+COUNTIF(L8:AO8,"AB")+COUNTIF(L8:AO8,"L")+COUNTIF(L8:AO8,"FD"))*6+(COUNTIF(L8:AO8,"M1")+COUNTIF(L8:AO8,"M2")+COUNTIF(L8:AO8,"M1 SN")+COUNTIF(L8:AO8,"M2 SN")+COUNTIF(L8:AO8,"FD"))*5+(COUNTIF(L8:AO8,"T1")+COUNTIF(L8:AO8,"T1 SN")+COUNTIF(L8:AO8,"FD"))*7+(COUNTIF(L8:AO8,"T3")+COUNTIF(L8:AO8,"FD")+COUNTIF(L8:AO8,"T3 SN"))*4+(COUNTIF(L8:AO8,"MT")+COUNTIF(L8:AO8,"MT SN")+COUNTIF(L8:AO8,"FD"))*8</f>
        <v>125</v>
      </c>
      <c r="AQ8" s="19">
        <f t="shared" ref="AQ8:AQ17" si="1">IF(A8&lt;&gt;"",COUNTIF(L8:AO8,"LM")+COUNTIF(L8:AO8,"L"),"")+COUNTIF(L8:AO8,"LP")</f>
        <v>0</v>
      </c>
      <c r="AR8" s="19">
        <f t="shared" ref="AR8:AR17" si="2">IF(A8&lt;&gt;"",COUNTIF(L8:AO8,"AB"),"")</f>
        <v>0</v>
      </c>
      <c r="AS8" s="19">
        <f t="shared" ref="AS8:AS17" si="3">IF(A8&lt;&gt;"",COUNTIF(L8:AO8,"FE"),"")</f>
        <v>0</v>
      </c>
      <c r="AT8" s="19">
        <f t="shared" ref="AT8:AT17" si="4">IF(A8&lt;&gt;"",COUNTIF(L8:AO8,"LC"),"")</f>
        <v>0</v>
      </c>
      <c r="AU8" s="19">
        <f t="shared" ref="AU8:AU17" si="5">IF(A8&lt;&gt;"",COUNTIF(L8:AO8,"CE"),"")</f>
        <v>0</v>
      </c>
      <c r="AV8" s="19">
        <f t="shared" ref="AV8:AV17" si="6">IF(A8&lt;&gt;"",COUNTIF(L8:AO8,"AF1")+COUNTIF(L8:AO8,"AF2")+COUNTIF(L8:AO8,"AF3")+COUNTIF(L8:AO8,"AF4")+COUNTIF(L8:AO8,"AF5")+COUNTIF(L8:AO8,"AF6")+COUNTIF(L8:AO8,"AF7")+COUNTIF(L8:AO8,"AF8")+COUNTIF(L8:AO8,"AF9")+COUNTIF(L8:AO8,"AF10")+COUNTIF(L8:AO8,"AF11")+COUNTIF(L8:AO8,"AF12")+COUNTIF(L8:AO8,"AF13")+COUNTIF(L8:AO8,"AF14"),"")</f>
        <v>0</v>
      </c>
      <c r="AW8" s="19">
        <f t="shared" ref="AW8:AW17" si="7">IF(A8&lt;&gt;"",COUNTIF(L8:AO8,"CE")+COUNTIF(L8:AO8,"L")+COUNTIF(L8:AO8,"LM")+COUNTIF(L8:AO8,"LP")+COUNTIF(L8:AO8,"LC")+COUNTIF(L8:AO8,"AB")+COUNTIF(L8:AO8,"AF1")+COUNTIF(L8:AO8,"AF2")+COUNTIF(L8:AO8,"AF3")+COUNTIF(L8:AO8,"AF4")+COUNTIF(L8:AO8,"AF5")+COUNTIF(L8:AO8,"AF6")+COUNTIF(L8:AO8,"AF7")+COUNTIF(L8:AO8,"AF8")+COUNTIF(L8:AO8,"AF9")+COUNTIF(L8:AO8,"AF10")+COUNTIF(L8:AO8,"AF11")+COUNTIF(L8:AO8,"AF12")+COUNTIF(L8:AO8,"AF13")+COUNTIF(L8:AO8,"AF14")+COUNTIF(L8:AO8,"RC")+COUNTIF(L8:AO8,"FO")+COUNTIF(L8:AO8,"FE"),"")</f>
        <v>0</v>
      </c>
      <c r="AX8" s="19">
        <f t="shared" ref="AX8:AX17" si="8">IF(A8&lt;&gt;"",COUNTIF(L8:AO8,"PDD")+COUNTIF(L8:AO8,"PFD")+COUNTIF(L8:AO8,"PDN")+COUNTIF(L8:AO8,"PFN"),"")</f>
        <v>0</v>
      </c>
    </row>
    <row r="9" spans="1:50" x14ac:dyDescent="0.25">
      <c r="A9" s="22" t="s">
        <v>59</v>
      </c>
      <c r="B9" s="20">
        <v>1160177</v>
      </c>
      <c r="C9" s="20" t="s">
        <v>57</v>
      </c>
      <c r="D9" s="28" t="s">
        <v>35</v>
      </c>
      <c r="E9" s="21"/>
      <c r="F9" s="21"/>
      <c r="G9" s="21"/>
      <c r="H9" s="21"/>
      <c r="I9" s="21"/>
      <c r="J9" s="21"/>
      <c r="K9" s="21"/>
      <c r="L9" s="55"/>
      <c r="M9" s="55"/>
      <c r="N9" s="73"/>
      <c r="O9" s="73"/>
      <c r="P9" s="54" t="s">
        <v>65</v>
      </c>
      <c r="Q9" s="54"/>
      <c r="R9" s="54"/>
      <c r="S9" s="55"/>
      <c r="T9" s="55"/>
      <c r="U9" s="73"/>
      <c r="V9" s="73"/>
      <c r="W9" s="54" t="s">
        <v>65</v>
      </c>
      <c r="X9" s="54"/>
      <c r="Y9" s="54"/>
      <c r="Z9" s="55"/>
      <c r="AA9" s="55"/>
      <c r="AB9" s="73"/>
      <c r="AC9" s="73"/>
      <c r="AD9" s="54" t="s">
        <v>65</v>
      </c>
      <c r="AE9" s="54"/>
      <c r="AF9" s="54"/>
      <c r="AG9" s="55"/>
      <c r="AH9" s="55"/>
      <c r="AI9" s="73"/>
      <c r="AJ9" s="73"/>
      <c r="AK9" s="54" t="s">
        <v>65</v>
      </c>
      <c r="AL9" s="54"/>
      <c r="AM9" s="54"/>
      <c r="AN9" s="55"/>
      <c r="AO9" s="55"/>
      <c r="AP9" s="24">
        <f t="shared" si="0"/>
        <v>20</v>
      </c>
      <c r="AQ9" s="19">
        <f t="shared" si="1"/>
        <v>0</v>
      </c>
      <c r="AR9" s="19">
        <f t="shared" si="2"/>
        <v>0</v>
      </c>
      <c r="AS9" s="19">
        <f t="shared" si="3"/>
        <v>0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0</v>
      </c>
      <c r="AX9" s="19">
        <f t="shared" si="8"/>
        <v>0</v>
      </c>
    </row>
    <row r="10" spans="1:50" ht="28.5" customHeight="1" x14ac:dyDescent="0.25">
      <c r="A10" s="62" t="s">
        <v>60</v>
      </c>
      <c r="B10" s="20">
        <v>1627117</v>
      </c>
      <c r="C10" s="20" t="s">
        <v>57</v>
      </c>
      <c r="D10" s="28" t="s">
        <v>35</v>
      </c>
      <c r="E10" s="21"/>
      <c r="F10" s="21"/>
      <c r="G10" s="21"/>
      <c r="H10" s="21"/>
      <c r="I10" s="21"/>
      <c r="J10" s="21"/>
      <c r="K10" s="21"/>
      <c r="L10" s="54" t="s">
        <v>84</v>
      </c>
      <c r="M10" s="54" t="s">
        <v>73</v>
      </c>
      <c r="N10" s="74"/>
      <c r="O10" s="75"/>
      <c r="P10" s="53"/>
      <c r="Q10" s="52"/>
      <c r="R10" s="54" t="s">
        <v>73</v>
      </c>
      <c r="S10" s="54" t="s">
        <v>115</v>
      </c>
      <c r="T10" s="54" t="s">
        <v>116</v>
      </c>
      <c r="U10" s="82"/>
      <c r="V10" s="82"/>
      <c r="W10" s="53"/>
      <c r="X10" s="52"/>
      <c r="Y10" s="54" t="s">
        <v>73</v>
      </c>
      <c r="Z10" s="54" t="s">
        <v>115</v>
      </c>
      <c r="AA10" s="52" t="s">
        <v>85</v>
      </c>
      <c r="AB10" s="74" t="s">
        <v>102</v>
      </c>
      <c r="AC10" s="75" t="s">
        <v>82</v>
      </c>
      <c r="AD10" s="53" t="s">
        <v>79</v>
      </c>
      <c r="AE10" s="52" t="s">
        <v>79</v>
      </c>
      <c r="AF10" s="53" t="s">
        <v>85</v>
      </c>
      <c r="AG10" s="52" t="s">
        <v>88</v>
      </c>
      <c r="AH10" s="52" t="s">
        <v>85</v>
      </c>
      <c r="AI10" s="74" t="s">
        <v>102</v>
      </c>
      <c r="AJ10" s="75" t="s">
        <v>82</v>
      </c>
      <c r="AK10" s="53" t="s">
        <v>79</v>
      </c>
      <c r="AL10" s="52" t="s">
        <v>79</v>
      </c>
      <c r="AM10" s="53" t="s">
        <v>85</v>
      </c>
      <c r="AN10" s="52" t="s">
        <v>88</v>
      </c>
      <c r="AO10" s="52" t="s">
        <v>85</v>
      </c>
      <c r="AP10" s="24">
        <f t="shared" si="0"/>
        <v>52</v>
      </c>
      <c r="AQ10" s="19">
        <f t="shared" si="1"/>
        <v>0</v>
      </c>
      <c r="AR10" s="19">
        <f t="shared" si="2"/>
        <v>0</v>
      </c>
      <c r="AS10" s="19">
        <f t="shared" si="3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</row>
    <row r="11" spans="1:50" ht="30" customHeight="1" x14ac:dyDescent="0.25">
      <c r="A11" s="62" t="s">
        <v>61</v>
      </c>
      <c r="B11" s="20">
        <v>2312703</v>
      </c>
      <c r="C11" s="20" t="s">
        <v>57</v>
      </c>
      <c r="D11" s="28" t="s">
        <v>35</v>
      </c>
      <c r="E11" s="21"/>
      <c r="F11" s="21"/>
      <c r="G11" s="21"/>
      <c r="H11" s="21"/>
      <c r="I11" s="21"/>
      <c r="J11" s="21"/>
      <c r="K11" s="21"/>
      <c r="L11" s="54" t="s">
        <v>108</v>
      </c>
      <c r="M11" s="79" t="s">
        <v>79</v>
      </c>
      <c r="N11" s="74" t="s">
        <v>82</v>
      </c>
      <c r="O11" s="74" t="s">
        <v>82</v>
      </c>
      <c r="P11" s="54" t="s">
        <v>108</v>
      </c>
      <c r="Q11" s="54" t="s">
        <v>109</v>
      </c>
      <c r="R11" s="54" t="s">
        <v>105</v>
      </c>
      <c r="S11" s="54" t="s">
        <v>108</v>
      </c>
      <c r="T11" s="79" t="s">
        <v>79</v>
      </c>
      <c r="U11" s="74" t="s">
        <v>102</v>
      </c>
      <c r="V11" s="75" t="s">
        <v>82</v>
      </c>
      <c r="W11" s="54" t="s">
        <v>108</v>
      </c>
      <c r="X11" s="54" t="s">
        <v>109</v>
      </c>
      <c r="Y11" s="54" t="s">
        <v>105</v>
      </c>
      <c r="Z11" s="54" t="s">
        <v>108</v>
      </c>
      <c r="AB11" s="73"/>
      <c r="AC11" s="73"/>
      <c r="AD11" s="54" t="s">
        <v>65</v>
      </c>
      <c r="AE11" s="54" t="s">
        <v>66</v>
      </c>
      <c r="AF11" s="54" t="s">
        <v>21</v>
      </c>
      <c r="AG11" s="54" t="s">
        <v>65</v>
      </c>
      <c r="AI11" s="73"/>
      <c r="AJ11" s="73"/>
      <c r="AK11" s="54" t="s">
        <v>65</v>
      </c>
      <c r="AL11" s="54" t="s">
        <v>66</v>
      </c>
      <c r="AM11" s="54" t="s">
        <v>21</v>
      </c>
      <c r="AN11" s="54" t="s">
        <v>65</v>
      </c>
      <c r="AP11" s="24">
        <f t="shared" si="0"/>
        <v>58</v>
      </c>
      <c r="AQ11" s="19">
        <f t="shared" si="1"/>
        <v>0</v>
      </c>
      <c r="AR11" s="19">
        <f t="shared" si="2"/>
        <v>0</v>
      </c>
      <c r="AS11" s="19">
        <f t="shared" si="3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</row>
    <row r="12" spans="1:50" ht="30.75" customHeight="1" x14ac:dyDescent="0.25">
      <c r="A12" s="62" t="s">
        <v>62</v>
      </c>
      <c r="B12" s="20">
        <v>235652</v>
      </c>
      <c r="C12" s="20" t="s">
        <v>57</v>
      </c>
      <c r="D12" s="28" t="s">
        <v>35</v>
      </c>
      <c r="E12" s="21"/>
      <c r="F12" s="21"/>
      <c r="G12" s="21"/>
      <c r="H12" s="21"/>
      <c r="I12" s="21"/>
      <c r="J12" s="21"/>
      <c r="K12" s="21"/>
      <c r="L12" s="54" t="s">
        <v>113</v>
      </c>
      <c r="M12" s="79" t="s">
        <v>79</v>
      </c>
      <c r="N12" s="74" t="s">
        <v>82</v>
      </c>
      <c r="O12" s="74" t="s">
        <v>82</v>
      </c>
      <c r="P12" s="79" t="s">
        <v>79</v>
      </c>
      <c r="Q12" s="79" t="s">
        <v>79</v>
      </c>
      <c r="R12" s="54" t="s">
        <v>105</v>
      </c>
      <c r="S12" s="54" t="s">
        <v>113</v>
      </c>
      <c r="T12" s="79" t="s">
        <v>79</v>
      </c>
      <c r="U12" s="75" t="s">
        <v>82</v>
      </c>
      <c r="V12" s="75" t="s">
        <v>82</v>
      </c>
      <c r="W12" s="52" t="s">
        <v>79</v>
      </c>
      <c r="X12" s="79" t="s">
        <v>79</v>
      </c>
      <c r="Y12" s="54" t="s">
        <v>105</v>
      </c>
      <c r="Z12" s="54" t="s">
        <v>113</v>
      </c>
      <c r="AA12" s="54"/>
      <c r="AB12" s="73"/>
      <c r="AC12" s="73"/>
      <c r="AD12" s="54"/>
      <c r="AE12" s="54"/>
      <c r="AF12" s="54" t="s">
        <v>21</v>
      </c>
      <c r="AG12" s="54"/>
      <c r="AH12" s="54"/>
      <c r="AI12" s="73"/>
      <c r="AJ12" s="73"/>
      <c r="AK12" s="54"/>
      <c r="AL12" s="54"/>
      <c r="AM12" s="54" t="s">
        <v>21</v>
      </c>
      <c r="AN12" s="54"/>
      <c r="AO12" s="54"/>
      <c r="AP12" s="24">
        <f t="shared" si="0"/>
        <v>24</v>
      </c>
      <c r="AQ12" s="19">
        <f t="shared" si="1"/>
        <v>0</v>
      </c>
      <c r="AR12" s="19">
        <f t="shared" si="2"/>
        <v>0</v>
      </c>
      <c r="AS12" s="19">
        <f t="shared" si="3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</row>
    <row r="13" spans="1:50" ht="28.5" customHeight="1" x14ac:dyDescent="0.25">
      <c r="A13" s="62" t="s">
        <v>63</v>
      </c>
      <c r="B13" s="20">
        <v>2313698</v>
      </c>
      <c r="C13" s="20" t="s">
        <v>57</v>
      </c>
      <c r="D13" s="28" t="s">
        <v>35</v>
      </c>
      <c r="E13" s="21"/>
      <c r="F13" s="21"/>
      <c r="G13" s="21"/>
      <c r="H13" s="21"/>
      <c r="I13" s="21"/>
      <c r="J13" s="21"/>
      <c r="K13" s="21"/>
      <c r="M13" s="54" t="s">
        <v>23</v>
      </c>
      <c r="N13" s="75"/>
      <c r="O13" s="75"/>
      <c r="P13" s="53"/>
      <c r="Q13" s="52"/>
      <c r="R13" s="54" t="s">
        <v>21</v>
      </c>
      <c r="S13" s="54" t="s">
        <v>117</v>
      </c>
      <c r="T13" s="54" t="s">
        <v>118</v>
      </c>
      <c r="U13" s="82"/>
      <c r="V13" s="82"/>
      <c r="W13" s="53"/>
      <c r="X13" s="52"/>
      <c r="Y13" s="54" t="s">
        <v>21</v>
      </c>
      <c r="Z13" s="54" t="s">
        <v>117</v>
      </c>
      <c r="AA13" s="52" t="s">
        <v>106</v>
      </c>
      <c r="AB13" s="75" t="s">
        <v>82</v>
      </c>
      <c r="AC13" s="75" t="s">
        <v>82</v>
      </c>
      <c r="AD13" s="53" t="s">
        <v>79</v>
      </c>
      <c r="AE13" s="52" t="s">
        <v>79</v>
      </c>
      <c r="AF13" s="53" t="s">
        <v>105</v>
      </c>
      <c r="AG13" s="54" t="s">
        <v>104</v>
      </c>
      <c r="AH13" s="52" t="s">
        <v>106</v>
      </c>
      <c r="AI13" s="75" t="s">
        <v>82</v>
      </c>
      <c r="AJ13" s="75" t="s">
        <v>82</v>
      </c>
      <c r="AK13" s="53" t="s">
        <v>79</v>
      </c>
      <c r="AL13" s="52" t="s">
        <v>79</v>
      </c>
      <c r="AM13" s="53" t="s">
        <v>105</v>
      </c>
      <c r="AN13" s="54" t="s">
        <v>104</v>
      </c>
      <c r="AO13" s="52" t="s">
        <v>106</v>
      </c>
      <c r="AP13" s="24">
        <f t="shared" si="0"/>
        <v>24</v>
      </c>
      <c r="AQ13" s="19">
        <f t="shared" si="1"/>
        <v>0</v>
      </c>
      <c r="AR13" s="19">
        <f t="shared" si="2"/>
        <v>0</v>
      </c>
      <c r="AS13" s="19">
        <f t="shared" si="3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0</v>
      </c>
    </row>
    <row r="14" spans="1:50" ht="28.5" customHeight="1" x14ac:dyDescent="0.25">
      <c r="A14" s="62" t="s">
        <v>64</v>
      </c>
      <c r="B14" s="20">
        <v>3128217</v>
      </c>
      <c r="C14" s="20" t="s">
        <v>57</v>
      </c>
      <c r="D14" s="20" t="s">
        <v>34</v>
      </c>
      <c r="E14" s="21"/>
      <c r="F14" s="21"/>
      <c r="G14" s="21"/>
      <c r="H14" s="21"/>
      <c r="I14" s="21"/>
      <c r="J14" s="21"/>
      <c r="K14" s="21"/>
      <c r="L14" s="54" t="s">
        <v>21</v>
      </c>
      <c r="N14" s="73"/>
      <c r="O14" s="73"/>
      <c r="P14" s="54" t="s">
        <v>72</v>
      </c>
      <c r="Q14" s="54"/>
      <c r="R14" s="54" t="s">
        <v>76</v>
      </c>
      <c r="S14" s="54" t="s">
        <v>21</v>
      </c>
      <c r="U14" s="73"/>
      <c r="V14" s="73"/>
      <c r="W14" s="54" t="s">
        <v>72</v>
      </c>
      <c r="X14" s="54"/>
      <c r="Y14" s="54" t="s">
        <v>76</v>
      </c>
      <c r="Z14" s="54" t="s">
        <v>41</v>
      </c>
      <c r="AA14" s="54" t="s">
        <v>41</v>
      </c>
      <c r="AB14" s="73" t="s">
        <v>41</v>
      </c>
      <c r="AC14" s="73" t="s">
        <v>41</v>
      </c>
      <c r="AD14" s="54" t="s">
        <v>41</v>
      </c>
      <c r="AE14" s="54" t="s">
        <v>41</v>
      </c>
      <c r="AF14" s="54" t="s">
        <v>41</v>
      </c>
      <c r="AG14" s="54" t="s">
        <v>41</v>
      </c>
      <c r="AH14" s="54" t="s">
        <v>41</v>
      </c>
      <c r="AI14" s="73" t="s">
        <v>41</v>
      </c>
      <c r="AJ14" s="73" t="s">
        <v>41</v>
      </c>
      <c r="AK14" s="54" t="s">
        <v>41</v>
      </c>
      <c r="AL14" s="54" t="s">
        <v>41</v>
      </c>
      <c r="AM14" s="54" t="s">
        <v>41</v>
      </c>
      <c r="AN14" s="54" t="s">
        <v>41</v>
      </c>
      <c r="AP14" s="24">
        <f t="shared" si="0"/>
        <v>48</v>
      </c>
      <c r="AQ14" s="19">
        <f t="shared" si="1"/>
        <v>0</v>
      </c>
      <c r="AR14" s="19">
        <f t="shared" si="2"/>
        <v>0</v>
      </c>
      <c r="AS14" s="19">
        <f t="shared" si="3"/>
        <v>15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15</v>
      </c>
      <c r="AX14" s="19">
        <f t="shared" si="8"/>
        <v>0</v>
      </c>
    </row>
    <row r="15" spans="1:50" x14ac:dyDescent="0.25">
      <c r="A15" s="112" t="s">
        <v>36</v>
      </c>
      <c r="B15" s="112"/>
      <c r="C15" s="112"/>
      <c r="D15" s="112"/>
      <c r="E15" s="112"/>
      <c r="F15" s="21"/>
      <c r="G15" s="21"/>
      <c r="H15" s="21"/>
      <c r="I15" s="21"/>
      <c r="J15" s="21"/>
      <c r="K15" s="21"/>
      <c r="L15" s="29">
        <f>COUNTIF(L$8:L$14,"M1") + COUNTIF(L$8:L$14, "MT")+ COUNTIF(L$8:L$14, "D")+ COUNTIF(L$8:L$14, "M2")+ COUNTIF(L$8:L$14, "M3")+ COUNTIF(L$8:L$14, "D SN")+ COUNTIF(L$8:L$14, "M1 SN")+ COUNTIF(L$8:L$14, "MT SN")+COUNTIF(L$8:L$14, "M2 SN")+ COUNTIF(L$8:L$14, "M3 SN")</f>
        <v>2</v>
      </c>
      <c r="M15" s="29">
        <f t="shared" ref="M15:AO15" si="9">COUNTIF(M$8:M$14,"M1") + COUNTIF(M$8:M$14, "MT")+ COUNTIF(M$8:M$14, "D")+ COUNTIF(M$8:M$14, "M2")+ COUNTIF(M$8:M$14, "M3")+ COUNTIF(M$8:M$14, "D SN")+ COUNTIF(M$8:M$14, "M1 SN")+ COUNTIF(M$8:M$14, "MT SN")+COUNTIF(M$8:M$14, "M2 SN")+ COUNTIF(M$8:M$14, "M3 SN")</f>
        <v>2</v>
      </c>
      <c r="N15" s="29">
        <f t="shared" si="9"/>
        <v>0</v>
      </c>
      <c r="O15" s="29">
        <f t="shared" si="9"/>
        <v>0</v>
      </c>
      <c r="P15" s="29">
        <f t="shared" si="9"/>
        <v>2</v>
      </c>
      <c r="Q15" s="29">
        <f t="shared" si="9"/>
        <v>0</v>
      </c>
      <c r="R15" s="29">
        <f t="shared" si="9"/>
        <v>4</v>
      </c>
      <c r="S15" s="29">
        <f t="shared" si="9"/>
        <v>2</v>
      </c>
      <c r="T15" s="29">
        <f t="shared" si="9"/>
        <v>1</v>
      </c>
      <c r="U15" s="29">
        <f t="shared" si="9"/>
        <v>0</v>
      </c>
      <c r="V15" s="29">
        <f t="shared" si="9"/>
        <v>0</v>
      </c>
      <c r="W15" s="29">
        <f t="shared" si="9"/>
        <v>2</v>
      </c>
      <c r="X15" s="29">
        <f t="shared" si="9"/>
        <v>0</v>
      </c>
      <c r="Y15" s="29">
        <f t="shared" si="9"/>
        <v>4</v>
      </c>
      <c r="Z15" s="29">
        <f t="shared" si="9"/>
        <v>1</v>
      </c>
      <c r="AA15" s="29">
        <f t="shared" ref="AA15:AG15" si="10">COUNTIF(AA$8:AA$14,"M1") + COUNTIF(AA$8:AA$14, "MT")+ COUNTIF(AA$8:AA$14, "D")+ COUNTIF(AA$8:AA$14, "M2")+ COUNTIF(AA$8:AA$14, "M3")+ COUNTIF(AA$8:AA$14, "D SN")+ COUNTIF(AA$8:AA$14, "M1 SN")+ COUNTIF(AA$8:AA$14, "MT SN")+COUNTIF(AA$8:AA$14, "M2 SN")+ COUNTIF(AA$8:AA$14, "M3 SN")</f>
        <v>2</v>
      </c>
      <c r="AB15" s="29">
        <f t="shared" si="10"/>
        <v>0</v>
      </c>
      <c r="AC15" s="29">
        <f t="shared" si="10"/>
        <v>0</v>
      </c>
      <c r="AD15" s="29">
        <f t="shared" si="10"/>
        <v>3</v>
      </c>
      <c r="AE15" s="29">
        <f t="shared" si="10"/>
        <v>0</v>
      </c>
      <c r="AF15" s="29">
        <f t="shared" si="10"/>
        <v>4</v>
      </c>
      <c r="AG15" s="29">
        <f t="shared" si="10"/>
        <v>2</v>
      </c>
      <c r="AH15" s="29">
        <f t="shared" si="9"/>
        <v>2</v>
      </c>
      <c r="AI15" s="29">
        <f t="shared" si="9"/>
        <v>0</v>
      </c>
      <c r="AJ15" s="29">
        <f t="shared" si="9"/>
        <v>0</v>
      </c>
      <c r="AK15" s="29">
        <f t="shared" si="9"/>
        <v>3</v>
      </c>
      <c r="AL15" s="29">
        <f t="shared" si="9"/>
        <v>0</v>
      </c>
      <c r="AM15" s="29">
        <f t="shared" si="9"/>
        <v>4</v>
      </c>
      <c r="AN15" s="29">
        <f t="shared" si="9"/>
        <v>2</v>
      </c>
      <c r="AO15" s="29">
        <f t="shared" si="9"/>
        <v>2</v>
      </c>
      <c r="AP15" s="24">
        <f>(COUNTIF(L15:AO15,"M")+COUNTIF(L15:AO15,"T")+COUNTIF(L15:AO15,"ID")+COUNTIF(L15:AO15,"IN")+(COUNTIF(L15:AO15,"N")*2)+COUNTIF(L15:AO15,"FO")+COUNTIF(L15:AO15,"LC")+ COUNTIF(L15:AO15,"CE")+(COUNTIF(L15:AO15,"D")*2)+COUNTIF(L15:AO15,"AB")+COUNTIF(L15:AO15,"L"))*6</f>
        <v>0</v>
      </c>
      <c r="AQ15" s="19">
        <f t="shared" si="1"/>
        <v>0</v>
      </c>
      <c r="AR15" s="19">
        <f t="shared" si="2"/>
        <v>0</v>
      </c>
      <c r="AS15" s="19">
        <f t="shared" si="3"/>
        <v>0</v>
      </c>
      <c r="AT15" s="19">
        <f t="shared" si="4"/>
        <v>0</v>
      </c>
      <c r="AU15" s="19">
        <f t="shared" si="5"/>
        <v>0</v>
      </c>
      <c r="AV15" s="19">
        <f t="shared" si="6"/>
        <v>0</v>
      </c>
      <c r="AW15" s="19">
        <f t="shared" si="7"/>
        <v>0</v>
      </c>
      <c r="AX15" s="19">
        <f t="shared" si="8"/>
        <v>0</v>
      </c>
    </row>
    <row r="16" spans="1:50" x14ac:dyDescent="0.25">
      <c r="A16" s="112" t="s">
        <v>37</v>
      </c>
      <c r="B16" s="112"/>
      <c r="C16" s="112"/>
      <c r="D16" s="112"/>
      <c r="E16" s="112"/>
      <c r="F16" s="21"/>
      <c r="G16" s="21"/>
      <c r="H16" s="21"/>
      <c r="I16" s="21"/>
      <c r="J16" s="21"/>
      <c r="K16" s="21"/>
      <c r="L16" s="29">
        <f>COUNTIF(L$8:L$14,"T1") + COUNTIF(L$8:L$14, "MT")+ COUNTIF(L$8:L$14, "D")+ COUNTIF(L$8:L$14, "T2")+ COUNTIF(L$8:L$14, "T1 SN")+ COUNTIF(L$8:L$14, "MT SN")+ COUNTIF(L$8:L$14, "D SN")+ COUNTIF(L$8:L$14, "T2 SN")+ COUNTIF(L$8:L$14, "T3 SN")+ COUNTIF(L$8:L$14, "T3")</f>
        <v>2</v>
      </c>
      <c r="M16" s="29">
        <f t="shared" ref="M16:AO16" si="11">COUNTIF(M$8:M$14,"T1") + COUNTIF(M$8:M$14, "MT")+ COUNTIF(M$8:M$14, "D")+ COUNTIF(M$8:M$14, "T2")+ COUNTIF(M$8:M$14, "T1 SN")+ COUNTIF(M$8:M$14, "MT SN")+ COUNTIF(M$8:M$14, "D SN")+ COUNTIF(M$8:M$14, "T2 SN")+ COUNTIF(M$8:M$14, "T3 SN")+ COUNTIF(M$8:M$14, "T3")</f>
        <v>1</v>
      </c>
      <c r="N16" s="29">
        <f t="shared" si="11"/>
        <v>0</v>
      </c>
      <c r="O16" s="29">
        <f t="shared" si="11"/>
        <v>0</v>
      </c>
      <c r="P16" s="29">
        <f t="shared" si="11"/>
        <v>1</v>
      </c>
      <c r="Q16" s="29">
        <f t="shared" si="11"/>
        <v>0</v>
      </c>
      <c r="R16" s="29">
        <f t="shared" si="11"/>
        <v>1</v>
      </c>
      <c r="S16" s="29">
        <f t="shared" si="11"/>
        <v>1</v>
      </c>
      <c r="T16" s="29">
        <f t="shared" si="11"/>
        <v>1</v>
      </c>
      <c r="U16" s="29">
        <f t="shared" si="11"/>
        <v>0</v>
      </c>
      <c r="V16" s="29">
        <f t="shared" si="11"/>
        <v>0</v>
      </c>
      <c r="W16" s="29">
        <f t="shared" si="11"/>
        <v>1</v>
      </c>
      <c r="X16" s="29">
        <f t="shared" si="11"/>
        <v>0</v>
      </c>
      <c r="Y16" s="29">
        <f t="shared" si="11"/>
        <v>1</v>
      </c>
      <c r="Z16" s="29">
        <f t="shared" si="11"/>
        <v>0</v>
      </c>
      <c r="AA16" s="29">
        <f t="shared" ref="AA16:AG16" si="12">COUNTIF(AA$8:AA$14,"T1") + COUNTIF(AA$8:AA$14, "MT")+ COUNTIF(AA$8:AA$14, "D")+ COUNTIF(AA$8:AA$14, "T2")+ COUNTIF(AA$8:AA$14, "T1 SN")+ COUNTIF(AA$8:AA$14, "MT SN")+ COUNTIF(AA$8:AA$14, "D SN")+ COUNTIF(AA$8:AA$14, "T2 SN")+ COUNTIF(AA$8:AA$14, "T3 SN")+ COUNTIF(AA$8:AA$14, "T3")</f>
        <v>1</v>
      </c>
      <c r="AB16" s="29">
        <f t="shared" si="12"/>
        <v>0</v>
      </c>
      <c r="AC16" s="29">
        <f t="shared" si="12"/>
        <v>0</v>
      </c>
      <c r="AD16" s="29">
        <f t="shared" si="12"/>
        <v>0</v>
      </c>
      <c r="AE16" s="29">
        <f t="shared" si="12"/>
        <v>1</v>
      </c>
      <c r="AF16" s="29">
        <f t="shared" si="12"/>
        <v>2</v>
      </c>
      <c r="AG16" s="29">
        <f t="shared" si="12"/>
        <v>1</v>
      </c>
      <c r="AH16" s="29">
        <f t="shared" si="11"/>
        <v>1</v>
      </c>
      <c r="AI16" s="29">
        <f t="shared" si="11"/>
        <v>0</v>
      </c>
      <c r="AJ16" s="29">
        <f t="shared" si="11"/>
        <v>0</v>
      </c>
      <c r="AK16" s="29">
        <f t="shared" si="11"/>
        <v>0</v>
      </c>
      <c r="AL16" s="29">
        <f t="shared" si="11"/>
        <v>1</v>
      </c>
      <c r="AM16" s="29">
        <f t="shared" si="11"/>
        <v>2</v>
      </c>
      <c r="AN16" s="29">
        <f t="shared" si="11"/>
        <v>1</v>
      </c>
      <c r="AO16" s="29">
        <f t="shared" si="11"/>
        <v>1</v>
      </c>
      <c r="AP16" s="24">
        <f>(COUNTIF(L16:AO16,"M")+COUNTIF(L16:AO16,"T")+COUNTIF(L16:AO16,"ID")+COUNTIF(L16:AO16,"IN")+(COUNTIF(L16:AO16,"N")*2)+COUNTIF(L16:AO16,"FO")+COUNTIF(L16:AO16,"LC")+ COUNTIF(L16:AO16,"CE")+(COUNTIF(L16:AO16,"D")*2)+COUNTIF(L16:AO16,"AB")+COUNTIF(L16:AO16,"L"))*6</f>
        <v>0</v>
      </c>
      <c r="AQ16" s="19">
        <f t="shared" si="1"/>
        <v>0</v>
      </c>
      <c r="AR16" s="19">
        <f t="shared" si="2"/>
        <v>0</v>
      </c>
      <c r="AS16" s="19">
        <f t="shared" si="3"/>
        <v>0</v>
      </c>
      <c r="AT16" s="19">
        <f t="shared" si="4"/>
        <v>0</v>
      </c>
      <c r="AU16" s="19">
        <f t="shared" si="5"/>
        <v>0</v>
      </c>
      <c r="AV16" s="19">
        <f t="shared" si="6"/>
        <v>0</v>
      </c>
      <c r="AW16" s="19">
        <f t="shared" si="7"/>
        <v>0</v>
      </c>
      <c r="AX16" s="19">
        <f t="shared" si="8"/>
        <v>0</v>
      </c>
    </row>
    <row r="17" spans="1:990" x14ac:dyDescent="0.25">
      <c r="A17" s="112" t="s">
        <v>78</v>
      </c>
      <c r="B17" s="112"/>
      <c r="C17" s="112"/>
      <c r="D17" s="112"/>
      <c r="E17" s="112"/>
      <c r="F17" s="21"/>
      <c r="G17" s="21"/>
      <c r="H17" s="21"/>
      <c r="I17" s="21"/>
      <c r="J17" s="21"/>
      <c r="K17" s="21"/>
      <c r="L17" s="29">
        <f>COUNTIF(L$8:L$14,"D SN")+ COUNTIF(L$8:L$14, "M1 SN")+ COUNTIF(L$8:L$14, "SN")+COUNTIF(L$8:L$14, "T1 SN") + COUNTIF(L$8:L$14, "MT SN")+ COUNTIF(L$8:L$14, "M2 SN")+ COUNTIF(L$8:L$14, "SDN")+COUNTIF(L$8:L$14, "T3 SN")</f>
        <v>0</v>
      </c>
      <c r="M17" s="29">
        <f t="shared" ref="M17:AO17" si="13">COUNTIF(M$8:M$14,"D SN")+ COUNTIF(M$8:M$14, "M1 SN")+ COUNTIF(M$8:M$14, "SN")+COUNTIF(M$8:M$14, "T1 SN") + COUNTIF(M$8:M$14, "MT SN")+ COUNTIF(M$8:M$14, "M2 SN")+ COUNTIF(M$8:M$14, "SDN")+COUNTIF(M$8:M$14, "T3 SN")</f>
        <v>2</v>
      </c>
      <c r="N17" s="29">
        <f t="shared" si="13"/>
        <v>2</v>
      </c>
      <c r="O17" s="29">
        <f t="shared" si="13"/>
        <v>2</v>
      </c>
      <c r="P17" s="29">
        <f t="shared" si="13"/>
        <v>1</v>
      </c>
      <c r="Q17" s="29">
        <f t="shared" si="13"/>
        <v>1</v>
      </c>
      <c r="R17" s="29">
        <f t="shared" si="13"/>
        <v>0</v>
      </c>
      <c r="S17" s="29">
        <f t="shared" si="13"/>
        <v>0</v>
      </c>
      <c r="T17" s="29">
        <f t="shared" si="13"/>
        <v>2</v>
      </c>
      <c r="U17" s="29">
        <f t="shared" si="13"/>
        <v>1</v>
      </c>
      <c r="V17" s="29">
        <f t="shared" si="13"/>
        <v>2</v>
      </c>
      <c r="W17" s="29">
        <f t="shared" si="13"/>
        <v>1</v>
      </c>
      <c r="X17" s="29">
        <f t="shared" si="13"/>
        <v>1</v>
      </c>
      <c r="Y17" s="29">
        <f t="shared" si="13"/>
        <v>0</v>
      </c>
      <c r="Z17" s="29">
        <f t="shared" si="13"/>
        <v>0</v>
      </c>
      <c r="AA17" s="29">
        <f t="shared" ref="AA17:AG17" si="14">COUNTIF(AA$8:AA$14,"D SN")+ COUNTIF(AA$8:AA$14, "M1 SN")+ COUNTIF(AA$8:AA$14, "SN")+COUNTIF(AA$8:AA$14, "T1 SN") + COUNTIF(AA$8:AA$14, "MT SN")+ COUNTIF(AA$8:AA$14, "M2 SN")+ COUNTIF(AA$8:AA$14, "SDN")+COUNTIF(AA$8:AA$14, "T3 SN")</f>
        <v>1</v>
      </c>
      <c r="AB17" s="29">
        <f t="shared" si="14"/>
        <v>1</v>
      </c>
      <c r="AC17" s="29">
        <f t="shared" si="14"/>
        <v>2</v>
      </c>
      <c r="AD17" s="29">
        <f t="shared" si="14"/>
        <v>2</v>
      </c>
      <c r="AE17" s="29">
        <f t="shared" si="14"/>
        <v>2</v>
      </c>
      <c r="AF17" s="29">
        <f t="shared" si="14"/>
        <v>1</v>
      </c>
      <c r="AG17" s="29">
        <f t="shared" si="14"/>
        <v>1</v>
      </c>
      <c r="AH17" s="29">
        <f t="shared" si="13"/>
        <v>1</v>
      </c>
      <c r="AI17" s="29">
        <f t="shared" si="13"/>
        <v>1</v>
      </c>
      <c r="AJ17" s="29">
        <f t="shared" si="13"/>
        <v>2</v>
      </c>
      <c r="AK17" s="29">
        <f t="shared" si="13"/>
        <v>2</v>
      </c>
      <c r="AL17" s="29">
        <f t="shared" si="13"/>
        <v>2</v>
      </c>
      <c r="AM17" s="29">
        <f t="shared" si="13"/>
        <v>1</v>
      </c>
      <c r="AN17" s="29">
        <f t="shared" si="13"/>
        <v>1</v>
      </c>
      <c r="AO17" s="29">
        <f t="shared" si="13"/>
        <v>1</v>
      </c>
      <c r="AP17" s="24">
        <f>(COUNTIF(L17:AO17,"M")+COUNTIF(L17:AO17,"T")+COUNTIF(L17:AO17,"ID")+COUNTIF(L17:AO17,"IN")+(COUNTIF(L17:AO17,"N")*2)+COUNTIF(L17:AO17,"FO")+COUNTIF(L17:AO17,"LC")+ COUNTIF(L17:AO17,"CE")+(COUNTIF(L17:AO17,"D")*2)+COUNTIF(L17:AO17,"AB")+COUNTIF(L17:AO17,"L"))*6</f>
        <v>0</v>
      </c>
      <c r="AQ17" s="19">
        <f t="shared" si="1"/>
        <v>0</v>
      </c>
      <c r="AR17" s="19">
        <f t="shared" si="2"/>
        <v>0</v>
      </c>
      <c r="AS17" s="19">
        <f t="shared" si="3"/>
        <v>0</v>
      </c>
      <c r="AT17" s="19">
        <f t="shared" si="4"/>
        <v>0</v>
      </c>
      <c r="AU17" s="19">
        <f t="shared" si="5"/>
        <v>0</v>
      </c>
      <c r="AV17" s="19">
        <f t="shared" si="6"/>
        <v>0</v>
      </c>
      <c r="AW17" s="19">
        <f t="shared" si="7"/>
        <v>0</v>
      </c>
      <c r="AX17" s="19">
        <f t="shared" si="8"/>
        <v>0</v>
      </c>
    </row>
    <row r="18" spans="1:990" x14ac:dyDescent="0.25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13"/>
      <c r="AR18" s="13"/>
      <c r="AS18" s="13"/>
      <c r="AT18" s="13"/>
      <c r="AU18" s="13"/>
      <c r="AV18" s="13"/>
      <c r="AW18" s="14"/>
      <c r="AX18" s="15"/>
    </row>
    <row r="19" spans="1:990" x14ac:dyDescent="0.25">
      <c r="A19" s="16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03"/>
      <c r="AQ19" s="103"/>
      <c r="AR19" s="103"/>
      <c r="AS19" s="103"/>
      <c r="AT19" s="103"/>
      <c r="AU19" s="103"/>
      <c r="AV19" s="103"/>
      <c r="AW19" s="103"/>
      <c r="AX19" s="103"/>
    </row>
    <row r="20" spans="1:990" s="42" customFormat="1" ht="15" customHeight="1" x14ac:dyDescent="0.25">
      <c r="A20" s="32" t="s">
        <v>39</v>
      </c>
      <c r="B20" s="33" t="s">
        <v>40</v>
      </c>
      <c r="C20" s="35"/>
      <c r="D20" s="40" t="s">
        <v>41</v>
      </c>
      <c r="E20" s="68"/>
      <c r="F20" s="68"/>
      <c r="G20" s="68"/>
      <c r="H20" s="68"/>
      <c r="I20" s="68"/>
      <c r="J20" s="68"/>
      <c r="K20" s="68"/>
      <c r="L20" s="104" t="s">
        <v>8</v>
      </c>
      <c r="M20" s="104"/>
      <c r="N20" s="104"/>
      <c r="O20" s="104"/>
      <c r="P20" s="104"/>
      <c r="Q20" s="104"/>
      <c r="R20" s="50" t="s">
        <v>42</v>
      </c>
      <c r="S20" s="34" t="s">
        <v>68</v>
      </c>
      <c r="T20" s="35"/>
      <c r="U20" s="35"/>
      <c r="V20" s="35"/>
      <c r="W20" s="35"/>
      <c r="X20" s="35"/>
      <c r="Y20" s="39"/>
      <c r="Z20" s="33" t="s">
        <v>65</v>
      </c>
      <c r="AA20" s="51" t="s">
        <v>71</v>
      </c>
      <c r="AB20" s="46"/>
      <c r="AC20" s="46"/>
      <c r="AD20" s="46"/>
      <c r="AE20" s="46"/>
      <c r="AF20" s="46"/>
      <c r="AG20" s="46"/>
      <c r="AH20" s="33" t="s">
        <v>72</v>
      </c>
      <c r="AI20" s="34" t="s">
        <v>80</v>
      </c>
      <c r="AJ20" s="35"/>
      <c r="AK20" s="35"/>
      <c r="AL20" s="35"/>
      <c r="AM20" s="35"/>
      <c r="AN20" s="35"/>
      <c r="AO20" s="40" t="s">
        <v>79</v>
      </c>
      <c r="AP20" s="36"/>
      <c r="AQ20" s="37"/>
      <c r="AR20" s="37"/>
      <c r="AS20" s="37"/>
      <c r="AT20" s="37"/>
      <c r="AU20" s="37"/>
      <c r="AV20" s="37"/>
      <c r="AW20" s="37"/>
      <c r="AX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</row>
    <row r="21" spans="1:990" s="42" customFormat="1" ht="15" customHeight="1" x14ac:dyDescent="0.25">
      <c r="A21" s="43" t="s">
        <v>43</v>
      </c>
      <c r="B21" s="33" t="s">
        <v>44</v>
      </c>
      <c r="C21" s="44"/>
      <c r="D21" s="40" t="s">
        <v>46</v>
      </c>
      <c r="E21" s="105" t="s">
        <v>45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5" t="s">
        <v>47</v>
      </c>
      <c r="S21" s="34" t="s">
        <v>77</v>
      </c>
      <c r="T21" s="46"/>
      <c r="U21" s="46"/>
      <c r="V21" s="46"/>
      <c r="W21" s="46"/>
      <c r="X21" s="46"/>
      <c r="Y21" s="47"/>
      <c r="Z21" s="33" t="s">
        <v>73</v>
      </c>
      <c r="AA21" s="51" t="s">
        <v>83</v>
      </c>
      <c r="AB21" s="46"/>
      <c r="AC21" s="46"/>
      <c r="AD21" s="46"/>
      <c r="AE21" s="46"/>
      <c r="AF21" s="46"/>
      <c r="AG21" s="46"/>
      <c r="AH21" s="33" t="s">
        <v>84</v>
      </c>
      <c r="AI21" s="34" t="s">
        <v>81</v>
      </c>
      <c r="AJ21" s="35"/>
      <c r="AK21" s="35"/>
      <c r="AL21" s="35"/>
      <c r="AM21" s="35"/>
      <c r="AN21" s="35"/>
      <c r="AO21" s="40" t="s">
        <v>82</v>
      </c>
      <c r="AP21" s="43"/>
      <c r="AQ21" s="41"/>
      <c r="AR21" s="41"/>
      <c r="AS21" s="41"/>
      <c r="AT21" s="41"/>
      <c r="AU21" s="41"/>
      <c r="AV21" s="41"/>
      <c r="AW21" s="41"/>
      <c r="AX21" s="48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</row>
    <row r="22" spans="1:990" s="42" customFormat="1" x14ac:dyDescent="0.25">
      <c r="A22" s="49" t="s">
        <v>48</v>
      </c>
      <c r="B22" s="33" t="s">
        <v>49</v>
      </c>
      <c r="C22" s="35"/>
      <c r="D22" s="40" t="s">
        <v>51</v>
      </c>
      <c r="E22" s="104" t="s">
        <v>50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5" t="s">
        <v>10</v>
      </c>
      <c r="S22" s="34" t="s">
        <v>69</v>
      </c>
      <c r="T22" s="46"/>
      <c r="U22" s="46"/>
      <c r="V22" s="46"/>
      <c r="W22" s="46"/>
      <c r="X22" s="46"/>
      <c r="Y22" s="47"/>
      <c r="Z22" s="33" t="s">
        <v>76</v>
      </c>
      <c r="AA22" s="34" t="s">
        <v>74</v>
      </c>
      <c r="AB22" s="35"/>
      <c r="AC22" s="35"/>
      <c r="AD22" s="35"/>
      <c r="AE22" s="35"/>
      <c r="AF22" s="35"/>
      <c r="AG22" s="35"/>
      <c r="AH22" s="40" t="s">
        <v>21</v>
      </c>
      <c r="AI22" s="30"/>
      <c r="AJ22" s="30"/>
      <c r="AK22" s="30"/>
      <c r="AL22" s="31"/>
      <c r="AM22" s="41"/>
      <c r="AN22" s="41"/>
      <c r="AO22" s="41"/>
      <c r="AP22" s="43"/>
      <c r="AQ22" s="41"/>
      <c r="AR22" s="41"/>
      <c r="AS22" s="41"/>
      <c r="AT22" s="41"/>
      <c r="AU22" s="41"/>
      <c r="AV22" s="41"/>
      <c r="AW22" s="41"/>
      <c r="AX22" s="48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</row>
    <row r="23" spans="1:990" s="42" customFormat="1" x14ac:dyDescent="0.25">
      <c r="A23" s="49" t="s">
        <v>52</v>
      </c>
      <c r="B23" s="33" t="s">
        <v>9</v>
      </c>
      <c r="C23" s="35"/>
      <c r="D23" s="40" t="s">
        <v>53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50" t="s">
        <v>54</v>
      </c>
      <c r="S23" s="64" t="s">
        <v>70</v>
      </c>
      <c r="T23" s="65"/>
      <c r="U23" s="65"/>
      <c r="V23" s="65"/>
      <c r="W23" s="65"/>
      <c r="X23" s="65"/>
      <c r="Y23" s="56"/>
      <c r="Z23" s="57" t="s">
        <v>66</v>
      </c>
      <c r="AA23" s="109" t="s">
        <v>75</v>
      </c>
      <c r="AB23" s="110"/>
      <c r="AC23" s="110"/>
      <c r="AD23" s="110"/>
      <c r="AE23" s="110"/>
      <c r="AF23" s="110"/>
      <c r="AG23" s="111"/>
      <c r="AH23" s="40" t="s">
        <v>20</v>
      </c>
      <c r="AI23" s="30"/>
      <c r="AJ23" s="30"/>
      <c r="AK23" s="30"/>
      <c r="AL23" s="31"/>
      <c r="AM23" s="41"/>
      <c r="AN23" s="41"/>
      <c r="AO23" s="41"/>
      <c r="AP23" s="43"/>
      <c r="AQ23" s="41"/>
      <c r="AR23" s="41"/>
      <c r="AS23" s="41"/>
      <c r="AT23" s="41"/>
      <c r="AU23" s="41"/>
      <c r="AV23" s="41"/>
      <c r="AW23" s="41"/>
      <c r="AX23" s="48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</row>
  </sheetData>
  <mergeCells count="36">
    <mergeCell ref="E22:Q22"/>
    <mergeCell ref="E23:Q23"/>
    <mergeCell ref="AA23:AG23"/>
    <mergeCell ref="A15:E15"/>
    <mergeCell ref="A16:E16"/>
    <mergeCell ref="A17:E17"/>
    <mergeCell ref="AP19:AX19"/>
    <mergeCell ref="L20:Q20"/>
    <mergeCell ref="E21:Q21"/>
    <mergeCell ref="AV5:AV6"/>
    <mergeCell ref="AW5:AW6"/>
    <mergeCell ref="AX5:AX6"/>
    <mergeCell ref="E6:E7"/>
    <mergeCell ref="F6:F7"/>
    <mergeCell ref="G6:G7"/>
    <mergeCell ref="H6:I6"/>
    <mergeCell ref="J6:J7"/>
    <mergeCell ref="K6:K7"/>
    <mergeCell ref="AP5:AP6"/>
    <mergeCell ref="AQ5:AQ6"/>
    <mergeCell ref="AR5:AR6"/>
    <mergeCell ref="AS5:AS6"/>
    <mergeCell ref="AT5:AT6"/>
    <mergeCell ref="AU5:AU6"/>
    <mergeCell ref="A5:A7"/>
    <mergeCell ref="B5:B7"/>
    <mergeCell ref="C5:C7"/>
    <mergeCell ref="D5:D7"/>
    <mergeCell ref="E5:K5"/>
    <mergeCell ref="L5:AO5"/>
    <mergeCell ref="A1:AO1"/>
    <mergeCell ref="A2:AO2"/>
    <mergeCell ref="A3:AO3"/>
    <mergeCell ref="B4:T4"/>
    <mergeCell ref="W4:AH4"/>
    <mergeCell ref="AK4:AO4"/>
  </mergeCells>
  <conditionalFormatting sqref="L7:AO7">
    <cfRule type="expression" dxfId="7" priority="1" stopIfTrue="1">
      <formula>NOT(ISERROR(SEARCH("DOM",L7)))</formula>
    </cfRule>
  </conditionalFormatting>
  <conditionalFormatting sqref="L7:AO7">
    <cfRule type="expression" dxfId="6" priority="2" stopIfTrue="1">
      <formula>NOT(ISERROR(SEARCH("SAB",L7)))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Santos Pedroso</dc:creator>
  <cp:lastModifiedBy>Gabriela Santos Pedroso</cp:lastModifiedBy>
  <cp:lastPrinted>2020-09-18T12:28:11Z</cp:lastPrinted>
  <dcterms:created xsi:type="dcterms:W3CDTF">2020-04-01T13:51:32Z</dcterms:created>
  <dcterms:modified xsi:type="dcterms:W3CDTF">2022-03-08T20:50:19Z</dcterms:modified>
</cp:coreProperties>
</file>