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03"/>
  <workbookPr filterPrivacy="1" codeName="ThisWorkbook"/>
  <xr:revisionPtr revIDLastSave="42" documentId="13_ncr:1_{AA1E5A84-8035-314F-B082-68AD584FB58A}" xr6:coauthVersionLast="47" xr6:coauthVersionMax="47" xr10:uidLastSave="{351E3A19-96B9-4538-A45A-47B3D40BBBBD}"/>
  <bookViews>
    <workbookView xWindow="180" yWindow="500" windowWidth="27080" windowHeight="17500" xr2:uid="{00000000-000D-0000-FFFF-FFFF00000000}"/>
  </bookViews>
  <sheets>
    <sheet name="Calendário de turno de férias" sheetId="1" r:id="rId1"/>
    <sheet name="Escala de férias" sheetId="4" r:id="rId2"/>
  </sheets>
  <definedNames>
    <definedName name="AbrDom1">DATE(AnoDoCalendário,4,1)-WEEKDAY(DATE(AnoDoCalendário,4,1))</definedName>
    <definedName name="AgoDom1">DATE(AnoDoCalendário,8,1)-WEEKDAY(DATE(AnoDoCalendário,8,1))</definedName>
    <definedName name="AnoDoCalendário">'Calendário de turno de férias'!$AH$1</definedName>
    <definedName name="DezDom1">DATE(AnoDoCalendário,12,1)-WEEKDAY(DATE(AnoDoCalendário,12,1))</definedName>
    <definedName name="FevDom1">DATE(AnoDoCalendário,2,1)-WEEKDAY(DATE(AnoDoCalendário,2,1))</definedName>
    <definedName name="Intervalo_Datas">'Calendário de turno de férias'!$C$4:$AM$4,'Calendário de turno de férias'!$C$13:$AM$13,'Calendário de turno de férias'!$C$22:$AM$22,'Calendário de turno de férias'!$C$31:$AM$31,'Calendário de turno de férias'!$C$40:$AM$40,'Calendário de turno de férias'!$C$49:$AM$49,'Calendário de turno de férias'!$C$58:$AM$58,'Calendário de turno de férias'!$C$67:$AM$67,'Calendário de turno de férias'!$C$76:$AM$76,'Calendário de turno de férias'!$C$85:$AM$85,'Calendário de turno de férias'!$C$94:$AM$94,'Calendário de turno de férias'!$C$103:$AM$103</definedName>
    <definedName name="Intervalo_Dias">'Calendário de turno de férias'!$C$6:$AM$11,'Calendário de turno de férias'!$C$15:$AM$20,'Calendário de turno de férias'!$C$24:$AM$29,'Calendário de turno de férias'!$C$33:$AM$38,'Calendário de turno de férias'!$C$42:$AM$47,'Calendário de turno de férias'!$C$51:$AM$56,'Calendário de turno de férias'!$C$60:$AM$65,'Calendário de turno de férias'!$C$69:$AM$74,'Calendário de turno de férias'!$C$78:$AM$83,'Calendário de turno de férias'!$C$87:$AM$92,'Calendário de turno de férias'!$C$96:$AM$101,'Calendário de turno de férias'!$C$105:$AM$110</definedName>
    <definedName name="Intervalo_DiasÚteis">'Calendário de turno de férias'!$C$5:$AM$5,'Calendário de turno de férias'!$C$14:$AM$14,'Calendário de turno de férias'!$C$23:$AM$23,'Calendário de turno de férias'!$C$32:$AM$32,'Calendário de turno de férias'!$C$41:$AM$41,'Calendário de turno de férias'!$C$50:$AM$50,'Calendário de turno de férias'!$C$59:$AM$59,'Calendário de turno de férias'!$C$68:$AM$68,'Calendário de turno de férias'!$C$77:$AM$77,'Calendário de turno de férias'!$C$86:$AM$86,'Calendário de turno de férias'!$C$95:$AM$95,'Calendário de turno de férias'!$C$104:$AM$104</definedName>
    <definedName name="JanDom1">DATE(AnoDoCalendário,1,1)-WEEKDAY(DATE(AnoDoCalendário,1,1))</definedName>
    <definedName name="JulDom1">DATE(AnoDoCalendário,7,1)-WEEKDAY(DATE(AnoDoCalendário,7,1))</definedName>
    <definedName name="JunDom1">DATE(AnoDoCalendário,6,1)-WEEKDAY(DATE(AnoDoCalendário,6,1))</definedName>
    <definedName name="MaiDom1">DATE(AnoDoCalendário,5,1)-WEEKDAY(DATE(AnoDoCalendário,5,1))</definedName>
    <definedName name="MarDom1">DATE(AnoDoCalendário,3,1)-WEEKDAY(DATE(AnoDoCalendário,3,1))</definedName>
    <definedName name="NovDom1">DATE(AnoDoCalendário,11,1)-WEEKDAY(DATE(AnoDoCalendário,11,1))</definedName>
    <definedName name="OutDom1">DATE(AnoDoCalendário,10,1)-WEEKDAY(DATE(AnoDoCalendário,10,1))</definedName>
    <definedName name="SetDom1">DATE(AnoDoCalendário,9,1)-WEEKDAY(DATE(AnoDoCalendário,9,1))</definedName>
    <definedName name="Trabaho2_Turno1_Código">#REF!</definedName>
    <definedName name="Trabaho2_Turno2_Código">#REF!</definedName>
    <definedName name="Trabaho2_Turno3_Código">#REF!</definedName>
    <definedName name="Trabaho3_Turno1_Código">#REF!</definedName>
    <definedName name="Trabaho3_Turno2_Código">#REF!</definedName>
    <definedName name="Trabaho3_Turno3_Código">#REF!</definedName>
    <definedName name="Trabalho1_DataInicial">#REF!</definedName>
    <definedName name="Trabalho1_Folga_Código">#REF!</definedName>
    <definedName name="Trabalho1_Nome">#REF!</definedName>
    <definedName name="Trabalho1_Padrão">#REF!</definedName>
    <definedName name="Trabalho1_Turno1_Código">#REF!</definedName>
    <definedName name="Trabalho1_Turno2_Código">#REF!</definedName>
    <definedName name="Trabalho1_Turno3_Código">#REF!</definedName>
    <definedName name="Trabalho2_DataInicial">#REF!</definedName>
    <definedName name="Trabalho2_Folga_Código">#REF!</definedName>
    <definedName name="Trabalho2_Nome">#REF!</definedName>
    <definedName name="Trabalho2_Padrão">#REF!</definedName>
    <definedName name="Trabalho3_DataInicial">#REF!</definedName>
    <definedName name="Trabalho3_Folga_Código">#REF!</definedName>
    <definedName name="Trabalho3_Nome">#REF!</definedName>
    <definedName name="Trabalho3_Padrã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4" l="1"/>
  <c r="O5" i="4"/>
  <c r="O4" i="4"/>
  <c r="O3" i="4"/>
  <c r="O2" i="4"/>
  <c r="B58" i="1"/>
  <c r="B31" i="1"/>
  <c r="B22" i="1"/>
  <c r="AM103" i="1"/>
  <c r="AL103" i="1"/>
  <c r="AK103" i="1"/>
  <c r="AJ103" i="1"/>
  <c r="AI103" i="1"/>
  <c r="AH103" i="1"/>
  <c r="AG103" i="1"/>
  <c r="AF103" i="1"/>
  <c r="AE103" i="1"/>
  <c r="AD103" i="1"/>
  <c r="AC103" i="1"/>
  <c r="AB103" i="1"/>
  <c r="AA103" i="1"/>
  <c r="Z103" i="1"/>
  <c r="Y103" i="1"/>
  <c r="X103" i="1"/>
  <c r="W103" i="1"/>
  <c r="V103" i="1"/>
  <c r="U103" i="1"/>
  <c r="T103" i="1"/>
  <c r="S103" i="1"/>
  <c r="R103" i="1"/>
  <c r="Q103" i="1"/>
  <c r="P103" i="1"/>
  <c r="O103" i="1"/>
  <c r="N103" i="1"/>
  <c r="M103" i="1"/>
  <c r="L103" i="1"/>
  <c r="K103" i="1"/>
  <c r="J103" i="1"/>
  <c r="I103" i="1"/>
  <c r="H103" i="1"/>
  <c r="G103" i="1"/>
  <c r="F103" i="1"/>
  <c r="E103" i="1"/>
  <c r="D103" i="1"/>
  <c r="C103" i="1"/>
  <c r="AM94" i="1"/>
  <c r="AL94" i="1"/>
  <c r="AK94" i="1"/>
  <c r="AJ94" i="1"/>
  <c r="AI94" i="1"/>
  <c r="AH94" i="1"/>
  <c r="AG94" i="1"/>
  <c r="AF94" i="1"/>
  <c r="AE94" i="1"/>
  <c r="AD94" i="1"/>
  <c r="AC94" i="1"/>
  <c r="AB94" i="1"/>
  <c r="AA94" i="1"/>
  <c r="Z94" i="1"/>
  <c r="Y94" i="1"/>
  <c r="X94" i="1"/>
  <c r="W94" i="1"/>
  <c r="V94" i="1"/>
  <c r="U94" i="1"/>
  <c r="T94" i="1"/>
  <c r="S94" i="1"/>
  <c r="R94" i="1"/>
  <c r="Q94" i="1"/>
  <c r="P94" i="1"/>
  <c r="O94" i="1"/>
  <c r="N94" i="1"/>
  <c r="M94" i="1"/>
  <c r="L94" i="1"/>
  <c r="K94" i="1"/>
  <c r="J94" i="1"/>
  <c r="I94" i="1"/>
  <c r="H94" i="1"/>
  <c r="G94" i="1"/>
  <c r="F94" i="1"/>
  <c r="E94" i="1"/>
  <c r="D94" i="1"/>
  <c r="C94" i="1"/>
  <c r="AM85" i="1"/>
  <c r="AL85" i="1"/>
  <c r="AK85" i="1"/>
  <c r="AJ85" i="1"/>
  <c r="AI85" i="1"/>
  <c r="AH85" i="1"/>
  <c r="AG85" i="1"/>
  <c r="AF85" i="1"/>
  <c r="AE85" i="1"/>
  <c r="AD85" i="1"/>
  <c r="AC85" i="1"/>
  <c r="AB85" i="1"/>
  <c r="AA85" i="1"/>
  <c r="Z85" i="1"/>
  <c r="Y85" i="1"/>
  <c r="X85" i="1"/>
  <c r="W85" i="1"/>
  <c r="V85" i="1"/>
  <c r="U85" i="1"/>
  <c r="T85" i="1"/>
  <c r="S85" i="1"/>
  <c r="R85" i="1"/>
  <c r="Q85" i="1"/>
  <c r="P85" i="1"/>
  <c r="O85" i="1"/>
  <c r="N85" i="1"/>
  <c r="M85" i="1"/>
  <c r="L85" i="1"/>
  <c r="K85" i="1"/>
  <c r="J85" i="1"/>
  <c r="I85" i="1"/>
  <c r="H85" i="1"/>
  <c r="G85" i="1"/>
  <c r="F85" i="1"/>
  <c r="E85" i="1"/>
  <c r="D85" i="1"/>
  <c r="C85" i="1"/>
  <c r="AM76" i="1"/>
  <c r="AL76" i="1"/>
  <c r="AK76" i="1"/>
  <c r="AJ76" i="1"/>
  <c r="AI76" i="1"/>
  <c r="AH76" i="1"/>
  <c r="AG76" i="1"/>
  <c r="AF76" i="1"/>
  <c r="AE76" i="1"/>
  <c r="AD76" i="1"/>
  <c r="AC76" i="1"/>
  <c r="AB76" i="1"/>
  <c r="AA76" i="1"/>
  <c r="Z76" i="1"/>
  <c r="Y76" i="1"/>
  <c r="X76" i="1"/>
  <c r="W76" i="1"/>
  <c r="V76" i="1"/>
  <c r="U76" i="1"/>
  <c r="T76" i="1"/>
  <c r="S76" i="1"/>
  <c r="R76" i="1"/>
  <c r="Q76" i="1"/>
  <c r="P76" i="1"/>
  <c r="O76" i="1"/>
  <c r="N76" i="1"/>
  <c r="M76" i="1"/>
  <c r="L76" i="1"/>
  <c r="K76" i="1"/>
  <c r="J76" i="1"/>
  <c r="I76" i="1"/>
  <c r="H76" i="1"/>
  <c r="G76" i="1"/>
  <c r="F76" i="1"/>
  <c r="E76" i="1"/>
  <c r="D76" i="1"/>
  <c r="C76" i="1"/>
  <c r="AM67" i="1"/>
  <c r="AL67" i="1"/>
  <c r="AK67" i="1"/>
  <c r="AJ67" i="1"/>
  <c r="AI67" i="1"/>
  <c r="AH67" i="1"/>
  <c r="AG67" i="1"/>
  <c r="AF67" i="1"/>
  <c r="AE67" i="1"/>
  <c r="AD67" i="1"/>
  <c r="AC67" i="1"/>
  <c r="AB67" i="1"/>
  <c r="AA67" i="1"/>
  <c r="Z67" i="1"/>
  <c r="Y67" i="1"/>
  <c r="X67" i="1"/>
  <c r="W67" i="1"/>
  <c r="V67" i="1"/>
  <c r="U67" i="1"/>
  <c r="T67" i="1"/>
  <c r="S67" i="1"/>
  <c r="R67" i="1"/>
  <c r="Q67" i="1"/>
  <c r="P67" i="1"/>
  <c r="O67" i="1"/>
  <c r="N67" i="1"/>
  <c r="M67" i="1"/>
  <c r="L67" i="1"/>
  <c r="K67" i="1"/>
  <c r="J67" i="1"/>
  <c r="I67" i="1"/>
  <c r="H67" i="1"/>
  <c r="G67" i="1"/>
  <c r="F67" i="1"/>
  <c r="E67" i="1"/>
  <c r="D67" i="1"/>
  <c r="C67" i="1"/>
  <c r="AM58" i="1"/>
  <c r="AL58" i="1"/>
  <c r="AK58" i="1"/>
  <c r="AJ58" i="1"/>
  <c r="AI58" i="1"/>
  <c r="AH58" i="1"/>
  <c r="AG58" i="1"/>
  <c r="AF58" i="1"/>
  <c r="AE58" i="1"/>
  <c r="AD58" i="1"/>
  <c r="AC58" i="1"/>
  <c r="AB58" i="1"/>
  <c r="AA58" i="1"/>
  <c r="Z58" i="1"/>
  <c r="Y58" i="1"/>
  <c r="X58" i="1"/>
  <c r="W58" i="1"/>
  <c r="V58" i="1"/>
  <c r="U58" i="1"/>
  <c r="T58" i="1"/>
  <c r="S58" i="1"/>
  <c r="R58" i="1"/>
  <c r="Q58" i="1"/>
  <c r="P58" i="1"/>
  <c r="O58" i="1"/>
  <c r="N58" i="1"/>
  <c r="M58" i="1"/>
  <c r="L58" i="1"/>
  <c r="K58" i="1"/>
  <c r="J58" i="1"/>
  <c r="I58" i="1"/>
  <c r="H58" i="1"/>
  <c r="G58" i="1"/>
  <c r="F58" i="1"/>
  <c r="E58" i="1"/>
  <c r="D58" i="1"/>
  <c r="C58" i="1"/>
  <c r="AM49" i="1"/>
  <c r="AL49" i="1"/>
  <c r="AK49" i="1"/>
  <c r="AJ49" i="1"/>
  <c r="AI49" i="1"/>
  <c r="AH49" i="1"/>
  <c r="AG49" i="1"/>
  <c r="AF49" i="1"/>
  <c r="AE49" i="1"/>
  <c r="AD49" i="1"/>
  <c r="AC49" i="1"/>
  <c r="AB49" i="1"/>
  <c r="AA49" i="1"/>
  <c r="Z49" i="1"/>
  <c r="Y49" i="1"/>
  <c r="X49" i="1"/>
  <c r="W49" i="1"/>
  <c r="V49" i="1"/>
  <c r="U49" i="1"/>
  <c r="T49" i="1"/>
  <c r="S49" i="1"/>
  <c r="R49" i="1"/>
  <c r="Q49" i="1"/>
  <c r="P49" i="1"/>
  <c r="O49" i="1"/>
  <c r="N49" i="1"/>
  <c r="M49" i="1"/>
  <c r="L49" i="1"/>
  <c r="K49" i="1"/>
  <c r="J49" i="1"/>
  <c r="I49" i="1"/>
  <c r="H49" i="1"/>
  <c r="G49" i="1"/>
  <c r="F49" i="1"/>
  <c r="E49" i="1"/>
  <c r="D49" i="1"/>
  <c r="C49" i="1"/>
  <c r="AM40" i="1"/>
  <c r="AL40"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 r="H40" i="1"/>
  <c r="G40" i="1"/>
  <c r="F40" i="1"/>
  <c r="E40" i="1"/>
  <c r="D40" i="1"/>
  <c r="C40" i="1"/>
  <c r="AM31" i="1"/>
  <c r="AL31" i="1"/>
  <c r="AK31" i="1"/>
  <c r="AJ31" i="1"/>
  <c r="AI31" i="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E31" i="1"/>
  <c r="D31" i="1"/>
  <c r="C31" i="1"/>
  <c r="AM22" i="1"/>
  <c r="AL22" i="1"/>
  <c r="AK22" i="1"/>
  <c r="AJ22" i="1"/>
  <c r="AI22" i="1"/>
  <c r="AH22" i="1"/>
  <c r="AG22"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E22" i="1"/>
  <c r="D22" i="1"/>
  <c r="C22"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AM4" i="1"/>
  <c r="AL4" i="1"/>
  <c r="AK4" i="1"/>
  <c r="AJ4" i="1"/>
  <c r="AI4"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103" i="1"/>
  <c r="B94" i="1"/>
  <c r="B85" i="1"/>
  <c r="B76" i="1"/>
  <c r="B67" i="1"/>
  <c r="B49" i="1"/>
  <c r="B40" i="1"/>
  <c r="B13" i="1"/>
  <c r="B4" i="1"/>
</calcChain>
</file>

<file path=xl/sharedStrings.xml><?xml version="1.0" encoding="utf-8"?>
<sst xmlns="http://schemas.openxmlformats.org/spreadsheetml/2006/main" count="636" uniqueCount="75">
  <si>
    <t>Distribuição do Período de Férias da Cirurgia Vascular</t>
  </si>
  <si>
    <t>Dom</t>
  </si>
  <si>
    <t>Seg</t>
  </si>
  <si>
    <t>Ter</t>
  </si>
  <si>
    <t>Qua</t>
  </si>
  <si>
    <t>Qui</t>
  </si>
  <si>
    <t>Sex</t>
  </si>
  <si>
    <t>Sab</t>
  </si>
  <si>
    <t>Gilberto do Nascimento Galego</t>
  </si>
  <si>
    <t>Luciano Rodrigues Schmidt</t>
  </si>
  <si>
    <t>Luiz Augusto Back</t>
  </si>
  <si>
    <t>Evandro Luiz Dupont</t>
  </si>
  <si>
    <t>Marisa Helena da Silva Horn</t>
  </si>
  <si>
    <t>Bruno Coelho Pereira</t>
  </si>
  <si>
    <t>ESCALA DE FÉRIAS
CIRURGIA VASCULAR E ENDOVASCULAR
2021</t>
  </si>
  <si>
    <t>CÓDIGOS/DESCRIÇÕES</t>
  </si>
  <si>
    <t>MÊS</t>
  </si>
  <si>
    <t>MÊS NUM.</t>
  </si>
  <si>
    <t>ANO</t>
  </si>
  <si>
    <t>FREQ. INTEGRAL</t>
  </si>
  <si>
    <t>NUMERO DE REFERÊNCIA DO DIA DA SEMANA</t>
  </si>
  <si>
    <t>DIA</t>
  </si>
  <si>
    <t>A DISPOSIÇÃO DA JUSTIÇA</t>
  </si>
  <si>
    <t>JANEIRO</t>
  </si>
  <si>
    <t>SIM</t>
  </si>
  <si>
    <t>A DISPOSIÇÃO DO SETOR DE RELOTAÇÃO</t>
  </si>
  <si>
    <t>FEVEREIRO</t>
  </si>
  <si>
    <t>NÃO</t>
  </si>
  <si>
    <t>AFASTAMENTO EXERC. P/ MANDATO EFETIVO DE VEREADOR</t>
  </si>
  <si>
    <t>MARÇO</t>
  </si>
  <si>
    <t>NOME</t>
  </si>
  <si>
    <t>SIAPE</t>
  </si>
  <si>
    <t>PERÍODO</t>
  </si>
  <si>
    <t>ATIVIDADES</t>
  </si>
  <si>
    <t>ALTERAÇÕES / SUBSTITUIÇÕES</t>
  </si>
  <si>
    <t>01/10 a 15/10</t>
  </si>
  <si>
    <t>01/12 a 15/12</t>
  </si>
  <si>
    <t>16/11 a 30/11</t>
  </si>
  <si>
    <t>Hemodinamica 2F manhã</t>
  </si>
  <si>
    <t>Substiuto Gilberto do Nascimento Galego</t>
  </si>
  <si>
    <t>Ambulatório 3F tarde</t>
  </si>
  <si>
    <t>Cancelar ambulatório</t>
  </si>
  <si>
    <t>Enfermaria 4F manhà</t>
  </si>
  <si>
    <t>Substituto Luiz Augusto Back</t>
  </si>
  <si>
    <t>CC 4F tarde</t>
  </si>
  <si>
    <t>CC / Hemodinâmica 5F manhã</t>
  </si>
  <si>
    <t>Substituto Bruno  Coelho Pereira (Bloquear agenda de espuma)</t>
  </si>
  <si>
    <t>16/12 a 30/12</t>
  </si>
  <si>
    <t>Hemodinâmica 2F manhã</t>
  </si>
  <si>
    <t>Substituto Luciano Rodrigues Schmidt</t>
  </si>
  <si>
    <t>15/01 a 30/01</t>
  </si>
  <si>
    <t>Centro cirúrgico 4F tarde</t>
  </si>
  <si>
    <t>Eco 5F manhã</t>
  </si>
  <si>
    <t>Cancelar agenda de eco</t>
  </si>
  <si>
    <t>16/07 a 31/07</t>
  </si>
  <si>
    <t>01/05 a 15/05</t>
  </si>
  <si>
    <t>Enfermaria 4F manhã</t>
  </si>
  <si>
    <t>Substituto Marisa Helena da Silva Horn</t>
  </si>
  <si>
    <t>Ambulatório 4F manhã</t>
  </si>
  <si>
    <t>Ambulatório 5F tarde</t>
  </si>
  <si>
    <t>CC / Hemodinâmica 6F manhã</t>
  </si>
  <si>
    <t>Substituto Marisa Helena da Silva Horn (Bloquear agenda de eco)</t>
  </si>
  <si>
    <t>01/11 a 15/11</t>
  </si>
  <si>
    <t>01/04 a 15/04</t>
  </si>
  <si>
    <t>Substituto Evandro</t>
  </si>
  <si>
    <t>Eco 4F tarde</t>
  </si>
  <si>
    <t>Bloquear</t>
  </si>
  <si>
    <t>Eco 6F tarde</t>
  </si>
  <si>
    <t>01/07 a 15/07</t>
  </si>
  <si>
    <t>15 a 29/09</t>
  </si>
  <si>
    <t>Eco 2F tarde</t>
  </si>
  <si>
    <t>Ambulatório Espuma 5F manhã</t>
  </si>
  <si>
    <t>Eco 5F tarde</t>
  </si>
  <si>
    <t>CC 5F tarde</t>
  </si>
  <si>
    <t>Trocar horário do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</si>
</sst>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yy"/>
    <numFmt numFmtId="166" formatCode=";;;"/>
  </numFmts>
  <fonts count="25">
    <font>
      <sz val="11"/>
      <color theme="1"/>
      <name val="Franklin Gothic Book"/>
      <family val="2"/>
      <scheme val="minor"/>
    </font>
    <font>
      <sz val="11"/>
      <color theme="0"/>
      <name val="Franklin Gothic Book"/>
      <family val="2"/>
      <scheme val="minor"/>
    </font>
    <font>
      <sz val="12"/>
      <color theme="1"/>
      <name val="Franklin Gothic Book"/>
      <family val="2"/>
      <scheme val="minor"/>
    </font>
    <font>
      <sz val="11"/>
      <color theme="1" tint="0.14999847407452621"/>
      <name val="Franklin Gothic Book"/>
      <family val="2"/>
      <scheme val="minor"/>
    </font>
    <font>
      <b/>
      <sz val="9"/>
      <color theme="1" tint="4.9989318521683403E-2"/>
      <name val="Franklin Gothic Book"/>
      <family val="2"/>
      <scheme val="minor"/>
    </font>
    <font>
      <b/>
      <sz val="9"/>
      <color theme="3" tint="-0.249977111117893"/>
      <name val="Franklin Gothic Book"/>
      <family val="2"/>
      <scheme val="minor"/>
    </font>
    <font>
      <b/>
      <sz val="9"/>
      <color theme="0"/>
      <name val="Franklin Gothic Book"/>
      <family val="2"/>
      <scheme val="minor"/>
    </font>
    <font>
      <b/>
      <sz val="9"/>
      <color theme="1"/>
      <name val="Franklin Gothic Book"/>
      <family val="2"/>
      <scheme val="minor"/>
    </font>
    <font>
      <sz val="14"/>
      <color theme="0"/>
      <name val="Franklin Gothic Medium"/>
      <family val="2"/>
      <scheme val="major"/>
    </font>
    <font>
      <sz val="10"/>
      <color theme="0"/>
      <name val="Franklin Gothic Book"/>
      <family val="2"/>
      <scheme val="minor"/>
    </font>
    <font>
      <sz val="20"/>
      <color rgb="FF0E668B"/>
      <name val="Franklin Gothic Medium"/>
      <family val="2"/>
      <scheme val="major"/>
    </font>
    <font>
      <b/>
      <sz val="20"/>
      <color rgb="FF0E668B"/>
      <name val="Franklin Gothic Book"/>
      <family val="2"/>
      <scheme val="minor"/>
    </font>
    <font>
      <sz val="20"/>
      <color rgb="FF0E668B"/>
      <name val="Franklin Gothic Book"/>
      <family val="2"/>
      <scheme val="minor"/>
    </font>
    <font>
      <sz val="20"/>
      <color rgb="FF0E668B"/>
      <name val="Calibri"/>
      <family val="2"/>
    </font>
    <font>
      <sz val="11"/>
      <color rgb="FF0E668B"/>
      <name val="Franklin Gothic Book"/>
      <family val="2"/>
      <scheme val="minor"/>
    </font>
    <font>
      <sz val="14"/>
      <color rgb="FF000000"/>
      <name val="Tahoma"/>
      <family val="2"/>
    </font>
    <font>
      <b/>
      <sz val="10"/>
      <color rgb="FF000000"/>
      <name val="Tahoma"/>
      <family val="2"/>
    </font>
    <font>
      <sz val="10"/>
      <color rgb="FF000000"/>
      <name val="Arial"/>
      <family val="2"/>
    </font>
    <font>
      <sz val="8"/>
      <color rgb="FF000000"/>
      <name val="Times New Roman"/>
      <family val="1"/>
    </font>
    <font>
      <sz val="10"/>
      <name val="Arial"/>
      <family val="2"/>
    </font>
    <font>
      <sz val="10"/>
      <color rgb="FF000000"/>
      <name val="Verdana"/>
      <family val="2"/>
    </font>
    <font>
      <sz val="7.5"/>
      <color rgb="FF000000"/>
      <name val="Verdana"/>
      <family val="2"/>
    </font>
    <font>
      <b/>
      <sz val="10"/>
      <color rgb="FFFFFFFF"/>
      <name val="Arial"/>
      <family val="2"/>
    </font>
    <font>
      <sz val="8"/>
      <color rgb="FF000000"/>
      <name val="Arial"/>
      <family val="2"/>
    </font>
    <font>
      <sz val="11"/>
      <color rgb="FFFF0000"/>
      <name val="Franklin Gothic Book"/>
      <family val="2"/>
      <scheme val="minor"/>
    </font>
  </fonts>
  <fills count="12">
    <fill>
      <patternFill patternType="none"/>
    </fill>
    <fill>
      <patternFill patternType="gray125"/>
    </fill>
    <fill>
      <patternFill patternType="solid">
        <fgColor theme="9"/>
      </patternFill>
    </fill>
    <fill>
      <patternFill patternType="solid">
        <fgColor theme="7" tint="0.59996337778862885"/>
        <bgColor indexed="65"/>
      </patternFill>
    </fill>
    <fill>
      <patternFill patternType="solid">
        <fgColor theme="8" tint="-0.24994659260841701"/>
        <bgColor indexed="65"/>
      </patternFill>
    </fill>
    <fill>
      <patternFill patternType="solid">
        <fgColor theme="6" tint="-0.499984740745262"/>
        <bgColor indexed="65"/>
      </patternFill>
    </fill>
    <fill>
      <patternFill patternType="lightDown">
        <fgColor theme="3"/>
      </patternFill>
    </fill>
    <fill>
      <patternFill patternType="solid">
        <fgColor theme="7" tint="-0.499984740745262"/>
        <bgColor indexed="64"/>
      </patternFill>
    </fill>
    <fill>
      <patternFill patternType="solid">
        <fgColor rgb="FF0E668B"/>
        <bgColor indexed="64"/>
      </patternFill>
    </fill>
    <fill>
      <patternFill patternType="solid">
        <fgColor rgb="FF548235"/>
        <bgColor rgb="FF000000"/>
      </patternFill>
    </fill>
    <fill>
      <patternFill patternType="solid">
        <fgColor rgb="FFFFFFFF"/>
        <bgColor rgb="FF000000"/>
      </patternFill>
    </fill>
    <fill>
      <patternFill patternType="solid">
        <fgColor rgb="FFFFFF00"/>
        <bgColor indexed="64"/>
      </patternFill>
    </fill>
  </fills>
  <borders count="19">
    <border>
      <left/>
      <right/>
      <top/>
      <bottom/>
      <diagonal/>
    </border>
    <border>
      <left/>
      <right/>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right style="thin">
        <color theme="0"/>
      </right>
      <top/>
      <bottom style="thin">
        <color theme="0"/>
      </bottom>
      <diagonal/>
    </border>
    <border>
      <left/>
      <right style="thin">
        <color theme="0"/>
      </right>
      <top style="thin">
        <color theme="0"/>
      </top>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rgb="FF000000"/>
      </left>
      <right style="hair">
        <color rgb="FF000000"/>
      </right>
      <top style="hair">
        <color rgb="FF000000"/>
      </top>
      <bottom/>
      <diagonal/>
    </border>
  </borders>
  <cellStyleXfs count="8">
    <xf numFmtId="0" fontId="0" fillId="0" borderId="0"/>
    <xf numFmtId="0" fontId="2" fillId="0" borderId="0"/>
    <xf numFmtId="0" fontId="4" fillId="3" borderId="3">
      <alignment horizontal="center" vertical="center"/>
    </xf>
    <xf numFmtId="0" fontId="5" fillId="0" borderId="3" applyNumberFormat="0">
      <alignment horizontal="center" vertical="center"/>
    </xf>
    <xf numFmtId="0" fontId="6" fillId="4" borderId="3">
      <alignment horizontal="center" vertical="center"/>
    </xf>
    <xf numFmtId="0" fontId="4" fillId="2" borderId="3">
      <alignment horizontal="center" vertical="center"/>
    </xf>
    <xf numFmtId="0" fontId="6" fillId="5" borderId="3" applyNumberFormat="0">
      <alignment horizontal="center" vertical="center"/>
    </xf>
    <xf numFmtId="0" fontId="7" fillId="6" borderId="3" applyNumberFormat="0">
      <alignment horizontal="center" vertical="center"/>
    </xf>
  </cellStyleXfs>
  <cellXfs count="66">
    <xf numFmtId="0" fontId="0" fillId="0" borderId="0" xfId="0"/>
    <xf numFmtId="0" fontId="3" fillId="0" borderId="0" xfId="0" applyFont="1" applyAlignment="1">
      <alignment horizontal="center" vertical="center"/>
    </xf>
    <xf numFmtId="166" fontId="3" fillId="0" borderId="5" xfId="0" applyNumberFormat="1" applyFont="1" applyBorder="1" applyAlignment="1">
      <alignment horizontal="center" vertical="center"/>
    </xf>
    <xf numFmtId="166" fontId="3" fillId="0" borderId="2" xfId="0" applyNumberFormat="1"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164" fontId="9" fillId="7" borderId="4" xfId="0" applyNumberFormat="1" applyFont="1" applyFill="1" applyBorder="1" applyAlignment="1">
      <alignment horizontal="center" vertical="center"/>
    </xf>
    <xf numFmtId="164" fontId="9" fillId="7" borderId="8" xfId="0" applyNumberFormat="1" applyFont="1" applyFill="1" applyBorder="1" applyAlignment="1">
      <alignment horizontal="center" vertical="center"/>
    </xf>
    <xf numFmtId="0" fontId="9" fillId="7" borderId="0" xfId="0" applyFont="1" applyFill="1" applyAlignment="1">
      <alignment horizontal="center" vertical="center"/>
    </xf>
    <xf numFmtId="0" fontId="9" fillId="7" borderId="4" xfId="0" applyFont="1" applyFill="1" applyBorder="1" applyAlignment="1">
      <alignment horizontal="center" vertical="center"/>
    </xf>
    <xf numFmtId="0" fontId="9" fillId="7" borderId="8" xfId="0" applyFont="1" applyFill="1" applyBorder="1" applyAlignment="1">
      <alignment horizontal="center" vertical="center"/>
    </xf>
    <xf numFmtId="0" fontId="1" fillId="7" borderId="0" xfId="0" applyFont="1" applyFill="1" applyAlignment="1">
      <alignment horizontal="center" vertical="center"/>
    </xf>
    <xf numFmtId="0" fontId="10" fillId="0" borderId="1" xfId="0" applyFont="1" applyBorder="1"/>
    <xf numFmtId="0" fontId="11" fillId="0" borderId="1" xfId="0" applyFont="1" applyBorder="1" applyAlignment="1">
      <alignment vertical="center"/>
    </xf>
    <xf numFmtId="0" fontId="11" fillId="0" borderId="1" xfId="0" applyFont="1" applyBorder="1" applyAlignment="1">
      <alignment horizontal="left" vertical="center"/>
    </xf>
    <xf numFmtId="0" fontId="12" fillId="0" borderId="1" xfId="0" applyFont="1" applyBorder="1" applyAlignment="1">
      <alignment vertical="center"/>
    </xf>
    <xf numFmtId="0" fontId="13" fillId="0" borderId="1" xfId="0" applyFont="1" applyBorder="1" applyAlignment="1">
      <alignment vertical="center"/>
    </xf>
    <xf numFmtId="0" fontId="13" fillId="0" borderId="0" xfId="0" applyFont="1" applyAlignment="1">
      <alignment vertical="center"/>
    </xf>
    <xf numFmtId="166" fontId="3" fillId="8" borderId="2" xfId="0" applyNumberFormat="1" applyFont="1" applyFill="1" applyBorder="1" applyAlignment="1">
      <alignment horizontal="center" vertical="center"/>
    </xf>
    <xf numFmtId="0" fontId="17" fillId="0" borderId="0" xfId="0" applyFont="1"/>
    <xf numFmtId="0" fontId="18" fillId="0" borderId="0" xfId="0" applyFont="1"/>
    <xf numFmtId="0" fontId="18" fillId="0" borderId="12" xfId="0" applyFont="1" applyBorder="1"/>
    <xf numFmtId="0" fontId="17" fillId="0" borderId="0" xfId="0" applyFont="1" applyAlignment="1">
      <alignment horizontal="center"/>
    </xf>
    <xf numFmtId="0" fontId="19" fillId="0" borderId="0" xfId="0" applyFont="1"/>
    <xf numFmtId="0" fontId="20" fillId="0" borderId="0" xfId="0" applyFont="1"/>
    <xf numFmtId="0" fontId="21" fillId="0" borderId="0" xfId="0" applyFont="1"/>
    <xf numFmtId="0" fontId="22" fillId="9" borderId="18" xfId="0" applyFont="1" applyFill="1" applyBorder="1" applyAlignment="1">
      <alignment horizontal="center" vertical="center"/>
    </xf>
    <xf numFmtId="0" fontId="22" fillId="9" borderId="18" xfId="0" applyFont="1" applyFill="1" applyBorder="1" applyAlignment="1">
      <alignment horizontal="center" vertical="center" wrapText="1"/>
    </xf>
    <xf numFmtId="0" fontId="23" fillId="10" borderId="15" xfId="0" applyFont="1" applyFill="1" applyBorder="1" applyAlignment="1">
      <alignment horizontal="center" vertical="center"/>
    </xf>
    <xf numFmtId="0" fontId="23" fillId="10" borderId="14" xfId="0" applyFont="1" applyFill="1" applyBorder="1" applyAlignment="1">
      <alignment horizontal="left" vertical="center"/>
    </xf>
    <xf numFmtId="0" fontId="23" fillId="10" borderId="15" xfId="0" applyFont="1" applyFill="1" applyBorder="1" applyAlignment="1">
      <alignment horizontal="left" vertical="center"/>
    </xf>
    <xf numFmtId="0" fontId="17" fillId="0" borderId="0" xfId="0" applyFont="1" applyAlignment="1">
      <alignment vertical="center"/>
    </xf>
    <xf numFmtId="0" fontId="17" fillId="0" borderId="0" xfId="0" applyFont="1" applyAlignment="1">
      <alignment horizontal="center" vertical="center"/>
    </xf>
    <xf numFmtId="0" fontId="23" fillId="10" borderId="15" xfId="0" applyFont="1" applyFill="1" applyBorder="1" applyAlignment="1">
      <alignment horizontal="left"/>
    </xf>
    <xf numFmtId="0" fontId="23" fillId="0" borderId="0" xfId="0" applyFont="1" applyAlignment="1">
      <alignment horizontal="left"/>
    </xf>
    <xf numFmtId="166" fontId="14" fillId="0" borderId="5" xfId="0" applyNumberFormat="1" applyFont="1" applyBorder="1" applyAlignment="1">
      <alignment horizontal="center" vertical="center"/>
    </xf>
    <xf numFmtId="166" fontId="14" fillId="0" borderId="2" xfId="0" applyNumberFormat="1" applyFont="1" applyBorder="1" applyAlignment="1">
      <alignment horizontal="center" vertical="center"/>
    </xf>
    <xf numFmtId="166" fontId="0" fillId="0" borderId="5" xfId="0" applyNumberFormat="1" applyBorder="1" applyAlignment="1">
      <alignment horizontal="center" vertical="center"/>
    </xf>
    <xf numFmtId="166" fontId="3" fillId="8" borderId="5" xfId="0" applyNumberFormat="1" applyFont="1" applyFill="1" applyBorder="1" applyAlignment="1">
      <alignment horizontal="center" vertical="center"/>
    </xf>
    <xf numFmtId="0" fontId="23" fillId="10" borderId="17" xfId="0" applyFont="1" applyFill="1" applyBorder="1" applyAlignment="1">
      <alignment horizontal="center" vertical="center"/>
    </xf>
    <xf numFmtId="0" fontId="23" fillId="10" borderId="17" xfId="0" applyFont="1" applyFill="1" applyBorder="1" applyAlignment="1">
      <alignment horizontal="left" vertical="center"/>
    </xf>
    <xf numFmtId="0" fontId="23" fillId="11" borderId="15" xfId="0" applyFont="1" applyFill="1" applyBorder="1" applyAlignment="1">
      <alignment horizontal="left" vertical="center"/>
    </xf>
    <xf numFmtId="0" fontId="23" fillId="11" borderId="15" xfId="0" applyFont="1" applyFill="1" applyBorder="1" applyAlignment="1" applyProtection="1">
      <alignment horizontal="left" vertical="center"/>
      <protection locked="0"/>
    </xf>
    <xf numFmtId="165" fontId="8" fillId="7" borderId="7" xfId="0" applyNumberFormat="1" applyFont="1" applyFill="1" applyBorder="1" applyAlignment="1">
      <alignment horizontal="center" vertical="center"/>
    </xf>
    <xf numFmtId="165" fontId="8" fillId="7" borderId="6" xfId="0" applyNumberFormat="1" applyFont="1" applyFill="1" applyBorder="1" applyAlignment="1">
      <alignment horizontal="center" vertical="center"/>
    </xf>
    <xf numFmtId="0" fontId="10" fillId="0" borderId="1" xfId="0" applyFont="1" applyBorder="1" applyAlignment="1">
      <alignment horizontal="right" wrapText="1"/>
    </xf>
    <xf numFmtId="0" fontId="23" fillId="10" borderId="14" xfId="0" applyFont="1" applyFill="1" applyBorder="1" applyAlignment="1" applyProtection="1">
      <alignment horizontal="left" vertical="center"/>
      <protection locked="0"/>
    </xf>
    <xf numFmtId="0" fontId="23" fillId="10" borderId="17" xfId="0" applyFont="1" applyFill="1" applyBorder="1" applyAlignment="1" applyProtection="1">
      <alignment horizontal="left" vertical="center"/>
      <protection locked="0"/>
    </xf>
    <xf numFmtId="0" fontId="23" fillId="10" borderId="16" xfId="0" applyFont="1" applyFill="1" applyBorder="1" applyAlignment="1" applyProtection="1">
      <alignment horizontal="left" vertical="center"/>
      <protection locked="0"/>
    </xf>
    <xf numFmtId="0" fontId="23" fillId="10" borderId="14" xfId="0" applyFont="1" applyFill="1" applyBorder="1" applyAlignment="1" applyProtection="1">
      <alignment horizontal="center" vertical="center"/>
      <protection locked="0"/>
    </xf>
    <xf numFmtId="0" fontId="23" fillId="10" borderId="17" xfId="0" applyFont="1" applyFill="1" applyBorder="1" applyAlignment="1" applyProtection="1">
      <alignment horizontal="center" vertical="center"/>
      <protection locked="0"/>
    </xf>
    <xf numFmtId="0" fontId="23" fillId="10" borderId="16" xfId="0" applyFont="1" applyFill="1" applyBorder="1" applyAlignment="1" applyProtection="1">
      <alignment horizontal="center" vertical="center"/>
      <protection locked="0"/>
    </xf>
    <xf numFmtId="0" fontId="23" fillId="10" borderId="14" xfId="0" applyFont="1" applyFill="1" applyBorder="1" applyAlignment="1">
      <alignment horizontal="center" vertical="center"/>
    </xf>
    <xf numFmtId="0" fontId="23" fillId="10" borderId="17" xfId="0" applyFont="1" applyFill="1" applyBorder="1" applyAlignment="1">
      <alignment horizontal="center" vertical="center"/>
    </xf>
    <xf numFmtId="0" fontId="23" fillId="10" borderId="16" xfId="0" applyFont="1" applyFill="1" applyBorder="1" applyAlignment="1">
      <alignment horizontal="center" vertical="center"/>
    </xf>
    <xf numFmtId="16" fontId="23" fillId="10" borderId="14" xfId="0" applyNumberFormat="1" applyFont="1" applyFill="1" applyBorder="1" applyAlignment="1">
      <alignment horizontal="center" vertical="center"/>
    </xf>
    <xf numFmtId="0" fontId="23" fillId="10" borderId="14" xfId="0" applyFont="1" applyFill="1" applyBorder="1" applyAlignment="1">
      <alignment horizontal="left" vertical="center"/>
    </xf>
    <xf numFmtId="0" fontId="23" fillId="10" borderId="17" xfId="0" applyFont="1" applyFill="1" applyBorder="1" applyAlignment="1">
      <alignment horizontal="left" vertical="center"/>
    </xf>
    <xf numFmtId="0" fontId="23" fillId="10" borderId="16" xfId="0" applyFont="1" applyFill="1" applyBorder="1" applyAlignment="1">
      <alignment horizontal="left" vertical="center"/>
    </xf>
    <xf numFmtId="0" fontId="15" fillId="0" borderId="9" xfId="0" applyFont="1" applyBorder="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0" xfId="0" applyFont="1" applyAlignment="1">
      <alignment horizontal="center" vertical="center" wrapText="1"/>
    </xf>
    <xf numFmtId="166" fontId="3" fillId="0" borderId="5" xfId="0" applyNumberFormat="1" applyFont="1" applyFill="1" applyBorder="1" applyAlignment="1">
      <alignment horizontal="center" vertical="center"/>
    </xf>
    <xf numFmtId="166" fontId="24" fillId="8" borderId="5" xfId="0" applyNumberFormat="1" applyFont="1" applyFill="1" applyBorder="1" applyAlignment="1">
      <alignment horizontal="center" vertical="center"/>
    </xf>
  </cellXfs>
  <cellStyles count="8">
    <cellStyle name="Dias livres" xfId="7" xr:uid="{00000000-0005-0000-0000-000005000000}"/>
    <cellStyle name="Feriados" xfId="6" xr:uid="{00000000-0005-0000-0000-000003000000}"/>
    <cellStyle name="Folga" xfId="3" xr:uid="{00000000-0005-0000-0000-000000000000}"/>
    <cellStyle name="Normal" xfId="0" builtinId="0"/>
    <cellStyle name="Normal 2" xfId="1" xr:uid="{00000000-0005-0000-0000-000007000000}"/>
    <cellStyle name="Turno Diurno" xfId="2" xr:uid="{00000000-0005-0000-0000-000001000000}"/>
    <cellStyle name="Turno Diurno/Noturno" xfId="5" xr:uid="{00000000-0005-0000-0000-000002000000}"/>
    <cellStyle name="Turno Noturno" xfId="4" xr:uid="{00000000-0005-0000-0000-000004000000}"/>
  </cellStyles>
  <dxfs count="31">
    <dxf>
      <fill>
        <patternFill>
          <bgColor rgb="FFC00000"/>
        </patternFill>
      </fill>
    </dxf>
    <dxf>
      <font>
        <color theme="2" tint="-0.24994659260841701"/>
      </font>
      <fill>
        <patternFill>
          <bgColor theme="2" tint="-0.24994659260841701"/>
        </patternFill>
      </fill>
    </dxf>
    <dxf>
      <fill>
        <patternFill>
          <bgColor rgb="FFC00000"/>
        </patternFill>
      </fill>
    </dxf>
    <dxf>
      <font>
        <color theme="2" tint="-0.24994659260841701"/>
      </font>
      <fill>
        <patternFill>
          <bgColor theme="2" tint="-0.24994659260841701"/>
        </patternFill>
      </fill>
    </dxf>
    <dxf>
      <fill>
        <patternFill>
          <bgColor rgb="FFC00000"/>
        </patternFill>
      </fill>
    </dxf>
    <dxf>
      <font>
        <color theme="2" tint="-0.24994659260841701"/>
      </font>
      <fill>
        <patternFill>
          <bgColor theme="2" tint="-0.24994659260841701"/>
        </patternFill>
      </fill>
    </dxf>
    <dxf>
      <fill>
        <patternFill>
          <bgColor rgb="FFC00000"/>
        </patternFill>
      </fill>
    </dxf>
    <dxf>
      <font>
        <color theme="2" tint="-0.24994659260841701"/>
      </font>
      <fill>
        <patternFill>
          <bgColor theme="2" tint="-0.24994659260841701"/>
        </patternFill>
      </fill>
    </dxf>
    <dxf>
      <fill>
        <patternFill>
          <bgColor rgb="FFC00000"/>
        </patternFill>
      </fill>
    </dxf>
    <dxf>
      <font>
        <color theme="2" tint="-0.24994659260841701"/>
      </font>
      <fill>
        <patternFill>
          <bgColor theme="2" tint="-0.24994659260841701"/>
        </patternFill>
      </fill>
    </dxf>
    <dxf>
      <fill>
        <patternFill>
          <bgColor rgb="FFC00000"/>
        </patternFill>
      </fill>
    </dxf>
    <dxf>
      <font>
        <color theme="2" tint="-0.24994659260841701"/>
      </font>
      <fill>
        <patternFill>
          <bgColor theme="2" tint="-0.24994659260841701"/>
        </patternFill>
      </fill>
    </dxf>
    <dxf>
      <fill>
        <patternFill>
          <bgColor theme="8" tint="0.79998168889431442"/>
        </patternFill>
      </fill>
    </dxf>
    <dxf>
      <fill>
        <patternFill>
          <bgColor theme="7" tint="0.59996337778862885"/>
        </patternFill>
      </fill>
    </dxf>
    <dxf>
      <fill>
        <patternFill>
          <bgColor theme="5" tint="0.59996337778862885"/>
        </patternFill>
      </fill>
    </dxf>
    <dxf>
      <fill>
        <patternFill>
          <bgColor rgb="FFC00000"/>
        </patternFill>
      </fill>
    </dxf>
    <dxf>
      <font>
        <color theme="2" tint="-0.24994659260841701"/>
      </font>
      <fill>
        <patternFill>
          <bgColor theme="2" tint="-0.24994659260841701"/>
        </patternFill>
      </fill>
    </dxf>
    <dxf>
      <fill>
        <patternFill>
          <bgColor rgb="FFC00000"/>
        </patternFill>
      </fill>
    </dxf>
    <dxf>
      <font>
        <color theme="2" tint="-0.24994659260841701"/>
      </font>
      <fill>
        <patternFill>
          <bgColor theme="2" tint="-0.24994659260841701"/>
        </patternFill>
      </fill>
    </dxf>
    <dxf>
      <fill>
        <patternFill>
          <bgColor rgb="FFC00000"/>
        </patternFill>
      </fill>
    </dxf>
    <dxf>
      <font>
        <color theme="2" tint="-0.24994659260841701"/>
      </font>
      <fill>
        <patternFill>
          <bgColor theme="2" tint="-0.24994659260841701"/>
        </patternFill>
      </fill>
    </dxf>
    <dxf>
      <fill>
        <patternFill>
          <bgColor rgb="FFC00000"/>
        </patternFill>
      </fill>
    </dxf>
    <dxf>
      <font>
        <color theme="2" tint="-0.24994659260841701"/>
      </font>
      <fill>
        <patternFill>
          <bgColor theme="2" tint="-0.24994659260841701"/>
        </patternFill>
      </fill>
    </dxf>
    <dxf>
      <fill>
        <patternFill>
          <bgColor rgb="FFC00000"/>
        </patternFill>
      </fill>
    </dxf>
    <dxf>
      <font>
        <color theme="2" tint="-0.24994659260841701"/>
      </font>
      <fill>
        <patternFill>
          <bgColor theme="2" tint="-0.24994659260841701"/>
        </patternFill>
      </fill>
    </dxf>
    <dxf>
      <fill>
        <patternFill>
          <bgColor theme="8" tint="0.79998168889431442"/>
        </patternFill>
      </fill>
    </dxf>
    <dxf>
      <fill>
        <patternFill>
          <bgColor theme="7" tint="0.59996337778862885"/>
        </patternFill>
      </fill>
    </dxf>
    <dxf>
      <fill>
        <patternFill>
          <bgColor theme="5" tint="0.59996337778862885"/>
        </patternFill>
      </fill>
    </dxf>
    <dxf>
      <fill>
        <patternFill>
          <bgColor rgb="FFC00000"/>
        </patternFill>
      </fill>
    </dxf>
    <dxf>
      <font>
        <color theme="2" tint="-0.24994659260841701"/>
      </font>
      <fill>
        <patternFill>
          <bgColor theme="2" tint="-0.24994659260841701"/>
        </patternFill>
      </fill>
    </dxf>
    <dxf>
      <fill>
        <patternFill>
          <bgColor theme="3" tint="-0.24994659260841701"/>
        </patternFill>
      </fill>
    </dxf>
  </dxfs>
  <tableStyles count="0" defaultTableStyle="TableStyleMedium2" defaultPivotStyle="PivotStyleLight16"/>
  <colors>
    <mruColors>
      <color rgb="FF0E66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Spin" dx="16" fmlaLink="AnoDoCalendário" max="2999" min="1900" page="10" val="2022"/>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63500</xdr:colOff>
          <xdr:row>0</xdr:row>
          <xdr:rowOff>317500</xdr:rowOff>
        </xdr:from>
        <xdr:to>
          <xdr:col>33</xdr:col>
          <xdr:colOff>215900</xdr:colOff>
          <xdr:row>2</xdr:row>
          <xdr:rowOff>50800</xdr:rowOff>
        </xdr:to>
        <xdr:sp macro="" textlink="">
          <xdr:nvSpPr>
            <xdr:cNvPr id="1025" name="Controle Giratório" descr="Use o botão giratório para alterar o ano civil ou altere o ano na célula AE3."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309656</xdr:colOff>
      <xdr:row>0</xdr:row>
      <xdr:rowOff>84417</xdr:rowOff>
    </xdr:from>
    <xdr:to>
      <xdr:col>2</xdr:col>
      <xdr:colOff>445994</xdr:colOff>
      <xdr:row>1</xdr:row>
      <xdr:rowOff>298822</xdr:rowOff>
    </xdr:to>
    <xdr:pic>
      <xdr:nvPicPr>
        <xdr:cNvPr id="4" name="Imagem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352" r="26468"/>
        <a:stretch>
          <a:fillRect/>
        </a:stretch>
      </xdr:blipFill>
      <xdr:spPr bwMode="auto">
        <a:xfrm>
          <a:off x="2177303" y="84417"/>
          <a:ext cx="1010397" cy="378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95251</xdr:rowOff>
    </xdr:from>
    <xdr:to>
      <xdr:col>1</xdr:col>
      <xdr:colOff>222250</xdr:colOff>
      <xdr:row>2</xdr:row>
      <xdr:rowOff>0</xdr:rowOff>
    </xdr:to>
    <xdr:pic>
      <xdr:nvPicPr>
        <xdr:cNvPr id="5" name="Imagem 8">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95251"/>
          <a:ext cx="8572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ift Work Calendar">
  <a:themeElements>
    <a:clrScheme name="Letterhead-1">
      <a:dk1>
        <a:srgbClr val="000000"/>
      </a:dk1>
      <a:lt1>
        <a:srgbClr val="FFFFFF"/>
      </a:lt1>
      <a:dk2>
        <a:srgbClr val="5E5E5E"/>
      </a:dk2>
      <a:lt2>
        <a:srgbClr val="D6D5D5"/>
      </a:lt2>
      <a:accent1>
        <a:srgbClr val="DF2D25"/>
      </a:accent1>
      <a:accent2>
        <a:srgbClr val="F9D423"/>
      </a:accent2>
      <a:accent3>
        <a:srgbClr val="62C99E"/>
      </a:accent3>
      <a:accent4>
        <a:srgbClr val="45B9EC"/>
      </a:accent4>
      <a:accent5>
        <a:srgbClr val="9B4BA6"/>
      </a:accent5>
      <a:accent6>
        <a:srgbClr val="EF2F94"/>
      </a:accent6>
      <a:hlink>
        <a:srgbClr val="0000FF"/>
      </a:hlink>
      <a:folHlink>
        <a:srgbClr val="FF00FF"/>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Whit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25400" cap="flat">
          <a:solidFill>
            <a:srgbClr val="000000"/>
          </a:solidFill>
          <a:prstDash val="solid"/>
          <a:miter lim="400000"/>
        </a:ln>
        <a:effectLst/>
        <a:sp3d/>
      </a:spPr>
      <a:bodyPr rot="0" spcFirstLastPara="1" vertOverflow="overflow" horzOverflow="overflow" vert="horz" wrap="square" lIns="38100" tIns="38100" rIns="38100" bIns="381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3000" b="0" i="0" u="none" strike="noStrike" cap="none" spc="0" normalizeH="0" baseline="0">
            <a:ln>
              <a:noFill/>
            </a:ln>
            <a:solidFill>
              <a:srgbClr val="FFFFFF"/>
            </a:solidFill>
            <a:effectLst>
              <a:outerShdw blurRad="38100" dist="12700" dir="5400000" rotWithShape="0">
                <a:srgbClr val="000000">
                  <a:alpha val="50000"/>
                </a:srgbClr>
              </a:outerShdw>
            </a:effectLst>
            <a:uFillTx/>
            <a:latin typeface="+mn-lt"/>
            <a:ea typeface="+mn-ea"/>
            <a:cs typeface="+mn-cs"/>
            <a:sym typeface="Gill Sans"/>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381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3200" b="0" i="0" u="none" strike="noStrike" cap="none" spc="0" normalizeH="0" baseline="0">
            <a:ln>
              <a:noFill/>
            </a:ln>
            <a:solidFill>
              <a:srgbClr val="000000"/>
            </a:solidFill>
            <a:effectLst/>
            <a:uFillTx/>
            <a:latin typeface="+mn-lt"/>
            <a:ea typeface="+mn-ea"/>
            <a:cs typeface="+mn-cs"/>
            <a:sym typeface="Gill Sans"/>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extLst>
    <a:ext uri="{05A4C25C-085E-4340-85A3-A5531E510DB2}">
      <thm15:themeFamily xmlns:thm15="http://schemas.microsoft.com/office/thememl/2012/main" name=" ShiftCalendar" id="{C0C15053-41A7-A842-8BD5-207B5038EBEC}" vid="{EDF4B661-04CF-B74B-852D-F3AE147C5ED3}"/>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E668B"/>
    <pageSetUpPr fitToPage="1"/>
  </sheetPr>
  <dimension ref="A1:AN110"/>
  <sheetViews>
    <sheetView showGridLines="0" tabSelected="1" topLeftCell="K1" zoomScale="140" zoomScaleNormal="140" workbookViewId="0">
      <selection activeCell="X8" sqref="X8:AM8"/>
    </sheetView>
  </sheetViews>
  <sheetFormatPr defaultColWidth="0" defaultRowHeight="18.95" customHeight="1"/>
  <cols>
    <col min="1" max="1" width="1.77734375" style="1" customWidth="1"/>
    <col min="2" max="2" width="24.109375" style="1" customWidth="1"/>
    <col min="3" max="39" width="3.33203125" style="1" customWidth="1"/>
    <col min="40" max="40" width="0" style="1" hidden="1" customWidth="1"/>
    <col min="41" max="16384" width="8.77734375" style="1" hidden="1"/>
  </cols>
  <sheetData>
    <row r="1" spans="2:39" s="17" customFormat="1" ht="36" customHeight="1">
      <c r="B1" s="12" t="s">
        <v>0</v>
      </c>
      <c r="C1" s="13"/>
      <c r="D1" s="13"/>
      <c r="E1" s="13"/>
      <c r="F1" s="13"/>
      <c r="G1" s="13"/>
      <c r="H1" s="13"/>
      <c r="I1" s="13"/>
      <c r="J1" s="13"/>
      <c r="K1" s="13"/>
      <c r="L1" s="14"/>
      <c r="M1" s="15"/>
      <c r="N1" s="15"/>
      <c r="O1" s="15"/>
      <c r="P1" s="15"/>
      <c r="Q1" s="15"/>
      <c r="R1" s="15"/>
      <c r="S1" s="15"/>
      <c r="T1" s="15"/>
      <c r="U1" s="15"/>
      <c r="V1" s="15"/>
      <c r="W1" s="15"/>
      <c r="X1" s="15"/>
      <c r="Y1" s="15"/>
      <c r="Z1" s="15"/>
      <c r="AA1" s="15"/>
      <c r="AB1" s="15"/>
      <c r="AC1" s="15"/>
      <c r="AD1" s="15"/>
      <c r="AE1" s="15"/>
      <c r="AF1" s="15"/>
      <c r="AG1" s="16"/>
      <c r="AH1" s="45">
        <v>2022</v>
      </c>
      <c r="AI1" s="45"/>
      <c r="AJ1" s="45"/>
      <c r="AK1" s="45"/>
      <c r="AL1" s="45"/>
      <c r="AM1" s="45"/>
    </row>
    <row r="2" spans="2:39" customFormat="1" ht="9" customHeight="1"/>
    <row r="3" spans="2:39" customFormat="1" ht="9" customHeight="1"/>
    <row r="4" spans="2:39" s="8" customFormat="1" ht="18.95" customHeight="1">
      <c r="B4" s="43">
        <f>DATE(_xlfn.SINGLE(AnoDoCalendário),1,1)</f>
        <v>44562</v>
      </c>
      <c r="C4" s="6" t="str">
        <f>IF(DAY(_xlfn.SINGLE(JanDom1))=1,"",IF(AND(YEAR(_xlfn.SINGLE(JanDom1)+1)=_xlfn.SINGLE(AnoDoCalendário),MONTH(_xlfn.SINGLE(JanDom1)+1)=1),_xlfn.SINGLE(JanDom1)+1,""))</f>
        <v/>
      </c>
      <c r="D4" s="6" t="str">
        <f>IF(DAY(_xlfn.SINGLE(JanDom1))=1,"",IF(AND(YEAR(_xlfn.SINGLE(JanDom1)+2)=_xlfn.SINGLE(AnoDoCalendário),MONTH(_xlfn.SINGLE(JanDom1)+2)=1),_xlfn.SINGLE(JanDom1)+2,""))</f>
        <v/>
      </c>
      <c r="E4" s="6" t="str">
        <f>IF(DAY(_xlfn.SINGLE(JanDom1))=1,"",IF(AND(YEAR(_xlfn.SINGLE(JanDom1)+3)=_xlfn.SINGLE(AnoDoCalendário),MONTH(_xlfn.SINGLE(JanDom1)+3)=1),_xlfn.SINGLE(JanDom1)+3,""))</f>
        <v/>
      </c>
      <c r="F4" s="6" t="str">
        <f>IF(DAY(_xlfn.SINGLE(JanDom1))=1,"",IF(AND(YEAR(_xlfn.SINGLE(JanDom1)+4)=_xlfn.SINGLE(AnoDoCalendário),MONTH(_xlfn.SINGLE(JanDom1)+4)=1),_xlfn.SINGLE(JanDom1)+4,""))</f>
        <v/>
      </c>
      <c r="G4" s="6" t="str">
        <f>IF(DAY(_xlfn.SINGLE(JanDom1))=1,"",IF(AND(YEAR(_xlfn.SINGLE(JanDom1)+5)=_xlfn.SINGLE(AnoDoCalendário),MONTH(_xlfn.SINGLE(JanDom1)+5)=1),_xlfn.SINGLE(JanDom1)+5,""))</f>
        <v/>
      </c>
      <c r="H4" s="6" t="str">
        <f>IF(DAY(_xlfn.SINGLE(JanDom1))=1,"",IF(AND(YEAR(_xlfn.SINGLE(JanDom1)+6)=_xlfn.SINGLE(AnoDoCalendário),MONTH(_xlfn.SINGLE(JanDom1)+6)=1),_xlfn.SINGLE(JanDom1)+6,""))</f>
        <v/>
      </c>
      <c r="I4" s="6">
        <f>_xlfn.SINGLE(IF(DAY(_xlfn.SINGLE(JanDom1))=1,IF(AND(YEAR(_xlfn.SINGLE(JanDom1))=_xlfn.SINGLE(AnoDoCalendário),MONTH(_xlfn.SINGLE(JanDom1))=1),JanDom1,""),IF(AND(YEAR(_xlfn.SINGLE(JanDom1)+7)=_xlfn.SINGLE(AnoDoCalendário),MONTH(_xlfn.SINGLE(JanDom1)+7)=1),_xlfn.SINGLE(JanDom1)+7,"")))</f>
        <v>44562</v>
      </c>
      <c r="J4" s="6">
        <f>IF(DAY(_xlfn.SINGLE(JanDom1))=1,IF(AND(YEAR(_xlfn.SINGLE(JanDom1)+1)=_xlfn.SINGLE(AnoDoCalendário),MONTH(_xlfn.SINGLE(JanDom1)+1)=1),_xlfn.SINGLE(JanDom1)+1,""),IF(AND(YEAR(_xlfn.SINGLE(JanDom1)+8)=_xlfn.SINGLE(AnoDoCalendário),MONTH(_xlfn.SINGLE(JanDom1)+8)=1),_xlfn.SINGLE(JanDom1)+8,""))</f>
        <v>44563</v>
      </c>
      <c r="K4" s="6">
        <f>IF(DAY(_xlfn.SINGLE(JanDom1))=1,IF(AND(YEAR(_xlfn.SINGLE(JanDom1)+2)=_xlfn.SINGLE(AnoDoCalendário),MONTH(_xlfn.SINGLE(JanDom1)+2)=1),_xlfn.SINGLE(JanDom1)+2,""),IF(AND(YEAR(_xlfn.SINGLE(JanDom1)+9)=_xlfn.SINGLE(AnoDoCalendário),MONTH(_xlfn.SINGLE(JanDom1)+9)=1),_xlfn.SINGLE(JanDom1)+9,""))</f>
        <v>44564</v>
      </c>
      <c r="L4" s="6">
        <f>IF(DAY(_xlfn.SINGLE(JanDom1))=1,IF(AND(YEAR(_xlfn.SINGLE(JanDom1)+3)=_xlfn.SINGLE(AnoDoCalendário),MONTH(_xlfn.SINGLE(JanDom1)+3)=1),_xlfn.SINGLE(JanDom1)+3,""),IF(AND(YEAR(_xlfn.SINGLE(JanDom1)+10)=_xlfn.SINGLE(AnoDoCalendário),MONTH(_xlfn.SINGLE(JanDom1)+10)=1),_xlfn.SINGLE(JanDom1)+10,""))</f>
        <v>44565</v>
      </c>
      <c r="M4" s="6">
        <f>IF(DAY(_xlfn.SINGLE(JanDom1))=1,IF(AND(YEAR(_xlfn.SINGLE(JanDom1)+4)=_xlfn.SINGLE(AnoDoCalendário),MONTH(_xlfn.SINGLE(JanDom1)+4)=1),_xlfn.SINGLE(JanDom1)+4,""),IF(AND(YEAR(_xlfn.SINGLE(JanDom1)+11)=_xlfn.SINGLE(AnoDoCalendário),MONTH(_xlfn.SINGLE(JanDom1)+11)=1),_xlfn.SINGLE(JanDom1)+11,""))</f>
        <v>44566</v>
      </c>
      <c r="N4" s="6">
        <f>IF(DAY(_xlfn.SINGLE(JanDom1))=1,IF(AND(YEAR(_xlfn.SINGLE(JanDom1)+5)=_xlfn.SINGLE(AnoDoCalendário),MONTH(_xlfn.SINGLE(JanDom1)+5)=1),_xlfn.SINGLE(JanDom1)+5,""),IF(AND(YEAR(_xlfn.SINGLE(JanDom1)+12)=_xlfn.SINGLE(AnoDoCalendário),MONTH(_xlfn.SINGLE(JanDom1)+12)=1),_xlfn.SINGLE(JanDom1)+12,""))</f>
        <v>44567</v>
      </c>
      <c r="O4" s="6">
        <f>IF(DAY(_xlfn.SINGLE(JanDom1))=1,IF(AND(YEAR(_xlfn.SINGLE(JanDom1)+6)=_xlfn.SINGLE(AnoDoCalendário),MONTH(_xlfn.SINGLE(JanDom1)+6)=1),_xlfn.SINGLE(JanDom1)+6,""),IF(AND(YEAR(_xlfn.SINGLE(JanDom1)+13)=_xlfn.SINGLE(AnoDoCalendário),MONTH(_xlfn.SINGLE(JanDom1)+13)=1),_xlfn.SINGLE(JanDom1)+13,""))</f>
        <v>44568</v>
      </c>
      <c r="P4" s="6">
        <f>IF(DAY(_xlfn.SINGLE(JanDom1))=1,IF(AND(YEAR(_xlfn.SINGLE(JanDom1)+7)=_xlfn.SINGLE(AnoDoCalendário),MONTH(_xlfn.SINGLE(JanDom1)+7)=1),_xlfn.SINGLE(JanDom1)+7,""),IF(AND(YEAR(_xlfn.SINGLE(JanDom1)+14)=_xlfn.SINGLE(AnoDoCalendário),MONTH(_xlfn.SINGLE(JanDom1)+14)=1),_xlfn.SINGLE(JanDom1)+14,""))</f>
        <v>44569</v>
      </c>
      <c r="Q4" s="6">
        <f>IF(DAY(_xlfn.SINGLE(JanDom1))=1,IF(AND(YEAR(_xlfn.SINGLE(JanDom1)+8)=_xlfn.SINGLE(AnoDoCalendário),MONTH(_xlfn.SINGLE(JanDom1)+8)=1),_xlfn.SINGLE(JanDom1)+8,""),IF(AND(YEAR(_xlfn.SINGLE(JanDom1)+15)=_xlfn.SINGLE(AnoDoCalendário),MONTH(_xlfn.SINGLE(JanDom1)+15)=1),_xlfn.SINGLE(JanDom1)+15,""))</f>
        <v>44570</v>
      </c>
      <c r="R4" s="6">
        <f>IF(DAY(_xlfn.SINGLE(JanDom1))=1,IF(AND(YEAR(_xlfn.SINGLE(JanDom1)+9)=_xlfn.SINGLE(AnoDoCalendário),MONTH(_xlfn.SINGLE(JanDom1)+9)=1),_xlfn.SINGLE(JanDom1)+9,""),IF(AND(YEAR(_xlfn.SINGLE(JanDom1)+16)=_xlfn.SINGLE(AnoDoCalendário),MONTH(_xlfn.SINGLE(JanDom1)+16)=1),_xlfn.SINGLE(JanDom1)+16,""))</f>
        <v>44571</v>
      </c>
      <c r="S4" s="6">
        <f>IF(DAY(_xlfn.SINGLE(JanDom1))=1,IF(AND(YEAR(_xlfn.SINGLE(JanDom1)+10)=_xlfn.SINGLE(AnoDoCalendário),MONTH(_xlfn.SINGLE(JanDom1)+10)=1),_xlfn.SINGLE(JanDom1)+10,""),IF(AND(YEAR(_xlfn.SINGLE(JanDom1)+17)=_xlfn.SINGLE(AnoDoCalendário),MONTH(_xlfn.SINGLE(JanDom1)+17)=1),_xlfn.SINGLE(JanDom1)+17,""))</f>
        <v>44572</v>
      </c>
      <c r="T4" s="6">
        <f>IF(DAY(_xlfn.SINGLE(JanDom1))=1,IF(AND(YEAR(_xlfn.SINGLE(JanDom1)+11)=_xlfn.SINGLE(AnoDoCalendário),MONTH(_xlfn.SINGLE(JanDom1)+11)=1),_xlfn.SINGLE(JanDom1)+11,""),IF(AND(YEAR(_xlfn.SINGLE(JanDom1)+18)=_xlfn.SINGLE(AnoDoCalendário),MONTH(_xlfn.SINGLE(JanDom1)+18)=1),_xlfn.SINGLE(JanDom1)+18,""))</f>
        <v>44573</v>
      </c>
      <c r="U4" s="6">
        <f>IF(DAY(_xlfn.SINGLE(JanDom1))=1,IF(AND(YEAR(_xlfn.SINGLE(JanDom1)+12)=_xlfn.SINGLE(AnoDoCalendário),MONTH(_xlfn.SINGLE(JanDom1)+12)=1),_xlfn.SINGLE(JanDom1)+12,""),IF(AND(YEAR(_xlfn.SINGLE(JanDom1)+19)=_xlfn.SINGLE(AnoDoCalendário),MONTH(_xlfn.SINGLE(JanDom1)+19)=1),_xlfn.SINGLE(JanDom1)+19,""))</f>
        <v>44574</v>
      </c>
      <c r="V4" s="6">
        <f>IF(DAY(_xlfn.SINGLE(JanDom1))=1,IF(AND(YEAR(_xlfn.SINGLE(JanDom1)+13)=_xlfn.SINGLE(AnoDoCalendário),MONTH(_xlfn.SINGLE(JanDom1)+13)=1),_xlfn.SINGLE(JanDom1)+13,""),IF(AND(YEAR(_xlfn.SINGLE(JanDom1)+20)=_xlfn.SINGLE(AnoDoCalendário),MONTH(_xlfn.SINGLE(JanDom1)+20)=1),_xlfn.SINGLE(JanDom1)+20,""))</f>
        <v>44575</v>
      </c>
      <c r="W4" s="6">
        <f>IF(DAY(_xlfn.SINGLE(JanDom1))=1,IF(AND(YEAR(_xlfn.SINGLE(JanDom1)+14)=_xlfn.SINGLE(AnoDoCalendário),MONTH(_xlfn.SINGLE(JanDom1)+14)=1),_xlfn.SINGLE(JanDom1)+14,""),IF(AND(YEAR(_xlfn.SINGLE(JanDom1)+21)=_xlfn.SINGLE(AnoDoCalendário),MONTH(_xlfn.SINGLE(JanDom1)+21)=1),_xlfn.SINGLE(JanDom1)+21,""))</f>
        <v>44576</v>
      </c>
      <c r="X4" s="6">
        <f>IF(DAY(_xlfn.SINGLE(JanDom1))=1,IF(AND(YEAR(_xlfn.SINGLE(JanDom1)+15)=_xlfn.SINGLE(AnoDoCalendário),MONTH(_xlfn.SINGLE(JanDom1)+15)=1),_xlfn.SINGLE(JanDom1)+15,""),IF(AND(YEAR(_xlfn.SINGLE(JanDom1)+22)=_xlfn.SINGLE(AnoDoCalendário),MONTH(_xlfn.SINGLE(JanDom1)+22)=1),_xlfn.SINGLE(JanDom1)+22,""))</f>
        <v>44577</v>
      </c>
      <c r="Y4" s="6">
        <f>IF(DAY(_xlfn.SINGLE(JanDom1))=1,IF(AND(YEAR(_xlfn.SINGLE(JanDom1)+16)=_xlfn.SINGLE(AnoDoCalendário),MONTH(_xlfn.SINGLE(JanDom1)+16)=1),_xlfn.SINGLE(JanDom1)+16,""),IF(AND(YEAR(_xlfn.SINGLE(JanDom1)+23)=_xlfn.SINGLE(AnoDoCalendário),MONTH(_xlfn.SINGLE(JanDom1)+23)=1),_xlfn.SINGLE(JanDom1)+23,""))</f>
        <v>44578</v>
      </c>
      <c r="Z4" s="6">
        <f>IF(DAY(_xlfn.SINGLE(JanDom1))=1,IF(AND(YEAR(_xlfn.SINGLE(JanDom1)+17)=_xlfn.SINGLE(AnoDoCalendário),MONTH(_xlfn.SINGLE(JanDom1)+17)=1),_xlfn.SINGLE(JanDom1)+17,""),IF(AND(YEAR(_xlfn.SINGLE(JanDom1)+24)=_xlfn.SINGLE(AnoDoCalendário),MONTH(_xlfn.SINGLE(JanDom1)+24)=1),_xlfn.SINGLE(JanDom1)+24,""))</f>
        <v>44579</v>
      </c>
      <c r="AA4" s="6">
        <f>IF(DAY(_xlfn.SINGLE(JanDom1))=1,IF(AND(YEAR(_xlfn.SINGLE(JanDom1)+18)=_xlfn.SINGLE(AnoDoCalendário),MONTH(_xlfn.SINGLE(JanDom1)+18)=1),_xlfn.SINGLE(JanDom1)+18,""),IF(AND(YEAR(_xlfn.SINGLE(JanDom1)+25)=_xlfn.SINGLE(AnoDoCalendário),MONTH(_xlfn.SINGLE(JanDom1)+25)=1),_xlfn.SINGLE(JanDom1)+25,""))</f>
        <v>44580</v>
      </c>
      <c r="AB4" s="6">
        <f>IF(DAY(_xlfn.SINGLE(JanDom1))=1,IF(AND(YEAR(_xlfn.SINGLE(JanDom1)+19)=_xlfn.SINGLE(AnoDoCalendário),MONTH(_xlfn.SINGLE(JanDom1)+19)=1),_xlfn.SINGLE(JanDom1)+19,""),IF(AND(YEAR(_xlfn.SINGLE(JanDom1)+26)=_xlfn.SINGLE(AnoDoCalendário),MONTH(_xlfn.SINGLE(JanDom1)+26)=1),_xlfn.SINGLE(JanDom1)+26,""))</f>
        <v>44581</v>
      </c>
      <c r="AC4" s="6">
        <f>IF(DAY(_xlfn.SINGLE(JanDom1))=1,IF(AND(YEAR(_xlfn.SINGLE(JanDom1)+20)=_xlfn.SINGLE(AnoDoCalendário),MONTH(_xlfn.SINGLE(JanDom1)+20)=1),_xlfn.SINGLE(JanDom1)+20,""),IF(AND(YEAR(_xlfn.SINGLE(JanDom1)+27)=_xlfn.SINGLE(AnoDoCalendário),MONTH(_xlfn.SINGLE(JanDom1)+27)=1),_xlfn.SINGLE(JanDom1)+27,""))</f>
        <v>44582</v>
      </c>
      <c r="AD4" s="6">
        <f>IF(DAY(_xlfn.SINGLE(JanDom1))=1,IF(AND(YEAR(_xlfn.SINGLE(JanDom1)+21)=_xlfn.SINGLE(AnoDoCalendário),MONTH(_xlfn.SINGLE(JanDom1)+21)=1),_xlfn.SINGLE(JanDom1)+21,""),IF(AND(YEAR(_xlfn.SINGLE(JanDom1)+28)=_xlfn.SINGLE(AnoDoCalendário),MONTH(_xlfn.SINGLE(JanDom1)+28)=1),_xlfn.SINGLE(JanDom1)+28,""))</f>
        <v>44583</v>
      </c>
      <c r="AE4" s="6">
        <f>IF(DAY(_xlfn.SINGLE(JanDom1))=1,IF(AND(YEAR(_xlfn.SINGLE(JanDom1)+22)=_xlfn.SINGLE(AnoDoCalendário),MONTH(_xlfn.SINGLE(JanDom1)+22)=1),_xlfn.SINGLE(JanDom1)+22,""),IF(AND(YEAR(_xlfn.SINGLE(JanDom1)+29)=_xlfn.SINGLE(AnoDoCalendário),MONTH(_xlfn.SINGLE(JanDom1)+29)=1),_xlfn.SINGLE(JanDom1)+29,""))</f>
        <v>44584</v>
      </c>
      <c r="AF4" s="6">
        <f>IF(DAY(_xlfn.SINGLE(JanDom1))=1,IF(AND(YEAR(_xlfn.SINGLE(JanDom1)+23)=_xlfn.SINGLE(AnoDoCalendário),MONTH(_xlfn.SINGLE(JanDom1)+23)=1),_xlfn.SINGLE(JanDom1)+23,""),IF(AND(YEAR(_xlfn.SINGLE(JanDom1)+30)=_xlfn.SINGLE(AnoDoCalendário),MONTH(_xlfn.SINGLE(JanDom1)+30)=1),_xlfn.SINGLE(JanDom1)+30,""))</f>
        <v>44585</v>
      </c>
      <c r="AG4" s="6">
        <f>IF(DAY(_xlfn.SINGLE(JanDom1))=1,IF(AND(YEAR(_xlfn.SINGLE(JanDom1)+24)=_xlfn.SINGLE(AnoDoCalendário),MONTH(_xlfn.SINGLE(JanDom1)+24)=1),_xlfn.SINGLE(JanDom1)+24,""),IF(AND(YEAR(_xlfn.SINGLE(JanDom1)+31)=_xlfn.SINGLE(AnoDoCalendário),MONTH(_xlfn.SINGLE(JanDom1)+31)=1),_xlfn.SINGLE(JanDom1)+31,""))</f>
        <v>44586</v>
      </c>
      <c r="AH4" s="6">
        <f>IF(DAY(_xlfn.SINGLE(JanDom1))=1,IF(AND(YEAR(_xlfn.SINGLE(JanDom1)+25)=_xlfn.SINGLE(AnoDoCalendário),MONTH(_xlfn.SINGLE(JanDom1)+25)=1),_xlfn.SINGLE(JanDom1)+25,""),IF(AND(YEAR(_xlfn.SINGLE(JanDom1)+32)=_xlfn.SINGLE(AnoDoCalendário),MONTH(_xlfn.SINGLE(JanDom1)+32)=1),_xlfn.SINGLE(JanDom1)+32,""))</f>
        <v>44587</v>
      </c>
      <c r="AI4" s="6">
        <f>IF(DAY(_xlfn.SINGLE(JanDom1))=1,IF(AND(YEAR(_xlfn.SINGLE(JanDom1)+26)=_xlfn.SINGLE(AnoDoCalendário),MONTH(_xlfn.SINGLE(JanDom1)+26)=1),_xlfn.SINGLE(JanDom1)+26,""),IF(AND(YEAR(_xlfn.SINGLE(JanDom1)+33)=_xlfn.SINGLE(AnoDoCalendário),MONTH(_xlfn.SINGLE(JanDom1)+33)=1),_xlfn.SINGLE(JanDom1)+33,""))</f>
        <v>44588</v>
      </c>
      <c r="AJ4" s="6">
        <f>IF(DAY(_xlfn.SINGLE(JanDom1))=1,IF(AND(YEAR(_xlfn.SINGLE(JanDom1)+27)=_xlfn.SINGLE(AnoDoCalendário),MONTH(_xlfn.SINGLE(JanDom1)+27)=1),_xlfn.SINGLE(JanDom1)+27,""),IF(AND(YEAR(_xlfn.SINGLE(JanDom1)+34)=_xlfn.SINGLE(AnoDoCalendário),MONTH(_xlfn.SINGLE(JanDom1)+34)=1),_xlfn.SINGLE(JanDom1)+34,""))</f>
        <v>44589</v>
      </c>
      <c r="AK4" s="6">
        <f>IF(DAY(_xlfn.SINGLE(JanDom1))=1,IF(AND(YEAR(_xlfn.SINGLE(JanDom1)+28)=_xlfn.SINGLE(AnoDoCalendário),MONTH(_xlfn.SINGLE(JanDom1)+28)=1),_xlfn.SINGLE(JanDom1)+28,""),IF(AND(YEAR(_xlfn.SINGLE(JanDom1)+35)=_xlfn.SINGLE(AnoDoCalendário),MONTH(_xlfn.SINGLE(JanDom1)+35)=1),_xlfn.SINGLE(JanDom1)+35,""))</f>
        <v>44590</v>
      </c>
      <c r="AL4" s="6">
        <f>IF(DAY(_xlfn.SINGLE(JanDom1))=1,IF(AND(YEAR(_xlfn.SINGLE(JanDom1)+29)=_xlfn.SINGLE(AnoDoCalendário),MONTH(_xlfn.SINGLE(JanDom1)+29)=1),_xlfn.SINGLE(JanDom1)+29,""),IF(AND(YEAR(_xlfn.SINGLE(JanDom1)+36)=_xlfn.SINGLE(AnoDoCalendário),MONTH(_xlfn.SINGLE(JanDom1)+36)=1),_xlfn.SINGLE(JanDom1)+36,""))</f>
        <v>44591</v>
      </c>
      <c r="AM4" s="7">
        <f>IF(DAY(_xlfn.SINGLE(JanDom1))=1,IF(AND(YEAR(_xlfn.SINGLE(JanDom1)+30)=_xlfn.SINGLE(AnoDoCalendário),MONTH(_xlfn.SINGLE(JanDom1)+30)=1),_xlfn.SINGLE(JanDom1)+30,""),IF(AND(YEAR(_xlfn.SINGLE(JanDom1)+37)=_xlfn.SINGLE(AnoDoCalendário),MONTH(_xlfn.SINGLE(JanDom1)+37)=1),_xlfn.SINGLE(JanDom1)+37,""))</f>
        <v>44592</v>
      </c>
    </row>
    <row r="5" spans="2:39" s="8" customFormat="1" ht="18.95" customHeight="1">
      <c r="B5" s="44"/>
      <c r="C5" s="9" t="s">
        <v>1</v>
      </c>
      <c r="D5" s="9" t="s">
        <v>2</v>
      </c>
      <c r="E5" s="9" t="s">
        <v>3</v>
      </c>
      <c r="F5" s="9" t="s">
        <v>4</v>
      </c>
      <c r="G5" s="9" t="s">
        <v>5</v>
      </c>
      <c r="H5" s="9" t="s">
        <v>6</v>
      </c>
      <c r="I5" s="9" t="s">
        <v>7</v>
      </c>
      <c r="J5" s="9" t="s">
        <v>1</v>
      </c>
      <c r="K5" s="9" t="s">
        <v>2</v>
      </c>
      <c r="L5" s="9" t="s">
        <v>3</v>
      </c>
      <c r="M5" s="9" t="s">
        <v>4</v>
      </c>
      <c r="N5" s="9" t="s">
        <v>5</v>
      </c>
      <c r="O5" s="9" t="s">
        <v>6</v>
      </c>
      <c r="P5" s="9" t="s">
        <v>7</v>
      </c>
      <c r="Q5" s="9" t="s">
        <v>1</v>
      </c>
      <c r="R5" s="9" t="s">
        <v>2</v>
      </c>
      <c r="S5" s="9" t="s">
        <v>3</v>
      </c>
      <c r="T5" s="9" t="s">
        <v>4</v>
      </c>
      <c r="U5" s="9" t="s">
        <v>5</v>
      </c>
      <c r="V5" s="9" t="s">
        <v>6</v>
      </c>
      <c r="W5" s="9" t="s">
        <v>7</v>
      </c>
      <c r="X5" s="9" t="s">
        <v>1</v>
      </c>
      <c r="Y5" s="9" t="s">
        <v>2</v>
      </c>
      <c r="Z5" s="9" t="s">
        <v>3</v>
      </c>
      <c r="AA5" s="9" t="s">
        <v>4</v>
      </c>
      <c r="AB5" s="9" t="s">
        <v>5</v>
      </c>
      <c r="AC5" s="9" t="s">
        <v>6</v>
      </c>
      <c r="AD5" s="9" t="s">
        <v>7</v>
      </c>
      <c r="AE5" s="9" t="s">
        <v>1</v>
      </c>
      <c r="AF5" s="9" t="s">
        <v>2</v>
      </c>
      <c r="AG5" s="9" t="s">
        <v>3</v>
      </c>
      <c r="AH5" s="9" t="s">
        <v>4</v>
      </c>
      <c r="AI5" s="9" t="s">
        <v>5</v>
      </c>
      <c r="AJ5" s="9" t="s">
        <v>6</v>
      </c>
      <c r="AK5" s="9" t="s">
        <v>7</v>
      </c>
      <c r="AL5" s="9" t="s">
        <v>1</v>
      </c>
      <c r="AM5" s="10" t="s">
        <v>2</v>
      </c>
    </row>
    <row r="6" spans="2:39" ht="18.95" customHeight="1">
      <c r="B6" s="4" t="s">
        <v>8</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2:39" ht="18.95" customHeight="1">
      <c r="B7" s="4" t="s">
        <v>9</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2:39" ht="18.95" customHeight="1">
      <c r="B8" s="4" t="s">
        <v>10</v>
      </c>
      <c r="C8" s="2"/>
      <c r="D8" s="2"/>
      <c r="E8" s="2"/>
      <c r="F8" s="2"/>
      <c r="G8" s="2"/>
      <c r="H8" s="2"/>
      <c r="I8" s="2"/>
      <c r="J8" s="2"/>
      <c r="K8" s="2"/>
      <c r="L8" s="2"/>
      <c r="M8" s="2"/>
      <c r="N8" s="2"/>
      <c r="O8" s="2"/>
      <c r="P8" s="2"/>
      <c r="Q8" s="2"/>
      <c r="R8" s="2"/>
      <c r="S8" s="2"/>
      <c r="T8" s="2"/>
      <c r="U8" s="2"/>
      <c r="V8" s="2"/>
      <c r="W8" s="2"/>
      <c r="X8" s="65"/>
      <c r="Y8" s="38"/>
      <c r="Z8" s="38"/>
      <c r="AA8" s="38"/>
      <c r="AB8" s="38"/>
      <c r="AC8" s="38"/>
      <c r="AD8" s="38"/>
      <c r="AE8" s="38"/>
      <c r="AF8" s="38"/>
      <c r="AG8" s="38"/>
      <c r="AH8" s="38"/>
      <c r="AI8" s="38"/>
      <c r="AJ8" s="38"/>
      <c r="AK8" s="38"/>
      <c r="AL8" s="38"/>
      <c r="AM8" s="38"/>
    </row>
    <row r="9" spans="2:39" ht="18.95" customHeight="1">
      <c r="B9" s="4" t="s">
        <v>11</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2:39" ht="18.95" customHeight="1">
      <c r="B10" s="5" t="s">
        <v>12</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2:39" ht="18.95" customHeight="1">
      <c r="B11" s="5" t="s">
        <v>13</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2:39" ht="12" customHeight="1"/>
    <row r="13" spans="2:39" s="11" customFormat="1" ht="18.95" customHeight="1">
      <c r="B13" s="43">
        <f>DATE(_xlfn.SINGLE(AnoDoCalendário),2,1)</f>
        <v>44593</v>
      </c>
      <c r="C13" s="6" t="str">
        <f>IF(DAY(_xlfn.SINGLE(FevDom1))=1,"",IF(AND(YEAR(_xlfn.SINGLE(FevDom1)+1)=_xlfn.SINGLE(AnoDoCalendário),MONTH(_xlfn.SINGLE(FevDom1)+1)=2),_xlfn.SINGLE(FevDom1)+1,""))</f>
        <v/>
      </c>
      <c r="D13" s="6" t="str">
        <f>IF(DAY(_xlfn.SINGLE(FevDom1))=1,"",IF(AND(YEAR(_xlfn.SINGLE(FevDom1)+2)=_xlfn.SINGLE(AnoDoCalendário),MONTH(_xlfn.SINGLE(FevDom1)+2)=2),_xlfn.SINGLE(FevDom1)+2,""))</f>
        <v/>
      </c>
      <c r="E13" s="6">
        <f>IF(DAY(_xlfn.SINGLE(FevDom1))=1,"",IF(AND(YEAR(_xlfn.SINGLE(FevDom1)+3)=_xlfn.SINGLE(AnoDoCalendário),MONTH(_xlfn.SINGLE(FevDom1)+3)=2),_xlfn.SINGLE(FevDom1)+3,""))</f>
        <v>44593</v>
      </c>
      <c r="F13" s="6">
        <f>IF(DAY(_xlfn.SINGLE(FevDom1))=1,"",IF(AND(YEAR(_xlfn.SINGLE(FevDom1)+4)=_xlfn.SINGLE(AnoDoCalendário),MONTH(_xlfn.SINGLE(FevDom1)+4)=2),_xlfn.SINGLE(FevDom1)+4,""))</f>
        <v>44594</v>
      </c>
      <c r="G13" s="6">
        <f>IF(DAY(_xlfn.SINGLE(FevDom1))=1,"",IF(AND(YEAR(_xlfn.SINGLE(FevDom1)+5)=_xlfn.SINGLE(AnoDoCalendário),MONTH(_xlfn.SINGLE(FevDom1)+5)=2),_xlfn.SINGLE(FevDom1)+5,""))</f>
        <v>44595</v>
      </c>
      <c r="H13" s="6">
        <f>IF(DAY(_xlfn.SINGLE(FevDom1))=1,"",IF(AND(YEAR(_xlfn.SINGLE(FevDom1)+6)=_xlfn.SINGLE(AnoDoCalendário),MONTH(_xlfn.SINGLE(FevDom1)+6)=2),_xlfn.SINGLE(FevDom1)+6,""))</f>
        <v>44596</v>
      </c>
      <c r="I13" s="6">
        <f>_xlfn.SINGLE(IF(DAY(_xlfn.SINGLE(FevDom1))=1,IF(AND(YEAR(_xlfn.SINGLE(FevDom1))=_xlfn.SINGLE(AnoDoCalendário),MONTH(_xlfn.SINGLE(FevDom1))=2),FevDom1,""),IF(AND(YEAR(_xlfn.SINGLE(FevDom1)+7)=_xlfn.SINGLE(AnoDoCalendário),MONTH(_xlfn.SINGLE(FevDom1)+7)=2),_xlfn.SINGLE(FevDom1)+7,"")))</f>
        <v>44597</v>
      </c>
      <c r="J13" s="6">
        <f>IF(DAY(_xlfn.SINGLE(FevDom1))=1,IF(AND(YEAR(_xlfn.SINGLE(FevDom1)+1)=_xlfn.SINGLE(AnoDoCalendário),MONTH(_xlfn.SINGLE(FevDom1)+1)=2),_xlfn.SINGLE(FevDom1)+1,""),IF(AND(YEAR(_xlfn.SINGLE(FevDom1)+8)=_xlfn.SINGLE(AnoDoCalendário),MONTH(_xlfn.SINGLE(FevDom1)+8)=2),_xlfn.SINGLE(FevDom1)+8,""))</f>
        <v>44598</v>
      </c>
      <c r="K13" s="6">
        <f>IF(DAY(_xlfn.SINGLE(FevDom1))=1,IF(AND(YEAR(_xlfn.SINGLE(FevDom1)+2)=_xlfn.SINGLE(AnoDoCalendário),MONTH(_xlfn.SINGLE(FevDom1)+2)=2),_xlfn.SINGLE(FevDom1)+2,""),IF(AND(YEAR(_xlfn.SINGLE(FevDom1)+9)=_xlfn.SINGLE(AnoDoCalendário),MONTH(_xlfn.SINGLE(FevDom1)+9)=2),_xlfn.SINGLE(FevDom1)+9,""))</f>
        <v>44599</v>
      </c>
      <c r="L13" s="6">
        <f>IF(DAY(_xlfn.SINGLE(FevDom1))=1,IF(AND(YEAR(_xlfn.SINGLE(FevDom1)+3)=_xlfn.SINGLE(AnoDoCalendário),MONTH(_xlfn.SINGLE(FevDom1)+3)=2),_xlfn.SINGLE(FevDom1)+3,""),IF(AND(YEAR(_xlfn.SINGLE(FevDom1)+10)=_xlfn.SINGLE(AnoDoCalendário),MONTH(_xlfn.SINGLE(FevDom1)+10)=2),_xlfn.SINGLE(FevDom1)+10,""))</f>
        <v>44600</v>
      </c>
      <c r="M13" s="6">
        <f>IF(DAY(_xlfn.SINGLE(FevDom1))=1,IF(AND(YEAR(_xlfn.SINGLE(FevDom1)+4)=_xlfn.SINGLE(AnoDoCalendário),MONTH(_xlfn.SINGLE(FevDom1)+4)=2),_xlfn.SINGLE(FevDom1)+4,""),IF(AND(YEAR(_xlfn.SINGLE(FevDom1)+11)=_xlfn.SINGLE(AnoDoCalendário),MONTH(_xlfn.SINGLE(FevDom1)+11)=2),_xlfn.SINGLE(FevDom1)+11,""))</f>
        <v>44601</v>
      </c>
      <c r="N13" s="6">
        <f>IF(DAY(_xlfn.SINGLE(FevDom1))=1,IF(AND(YEAR(_xlfn.SINGLE(FevDom1)+5)=_xlfn.SINGLE(AnoDoCalendário),MONTH(_xlfn.SINGLE(FevDom1)+5)=2),_xlfn.SINGLE(FevDom1)+5,""),IF(AND(YEAR(_xlfn.SINGLE(FevDom1)+12)=_xlfn.SINGLE(AnoDoCalendário),MONTH(_xlfn.SINGLE(FevDom1)+12)=2),_xlfn.SINGLE(FevDom1)+12,""))</f>
        <v>44602</v>
      </c>
      <c r="O13" s="6">
        <f>IF(DAY(_xlfn.SINGLE(FevDom1))=1,IF(AND(YEAR(_xlfn.SINGLE(FevDom1)+6)=_xlfn.SINGLE(AnoDoCalendário),MONTH(_xlfn.SINGLE(FevDom1)+6)=2),_xlfn.SINGLE(FevDom1)+6,""),IF(AND(YEAR(_xlfn.SINGLE(FevDom1)+13)=_xlfn.SINGLE(AnoDoCalendário),MONTH(_xlfn.SINGLE(FevDom1)+13)=2),_xlfn.SINGLE(FevDom1)+13,""))</f>
        <v>44603</v>
      </c>
      <c r="P13" s="6">
        <f>IF(DAY(_xlfn.SINGLE(FevDom1))=1,IF(AND(YEAR(_xlfn.SINGLE(FevDom1)+7)=_xlfn.SINGLE(AnoDoCalendário),MONTH(_xlfn.SINGLE(FevDom1)+7)=2),_xlfn.SINGLE(FevDom1)+7,""),IF(AND(YEAR(_xlfn.SINGLE(FevDom1)+14)=_xlfn.SINGLE(AnoDoCalendário),MONTH(_xlfn.SINGLE(FevDom1)+14)=2),_xlfn.SINGLE(FevDom1)+14,""))</f>
        <v>44604</v>
      </c>
      <c r="Q13" s="6">
        <f>IF(DAY(_xlfn.SINGLE(FevDom1))=1,IF(AND(YEAR(_xlfn.SINGLE(FevDom1)+8)=_xlfn.SINGLE(AnoDoCalendário),MONTH(_xlfn.SINGLE(FevDom1)+8)=2),_xlfn.SINGLE(FevDom1)+8,""),IF(AND(YEAR(_xlfn.SINGLE(FevDom1)+15)=_xlfn.SINGLE(AnoDoCalendário),MONTH(_xlfn.SINGLE(FevDom1)+15)=2),_xlfn.SINGLE(FevDom1)+15,""))</f>
        <v>44605</v>
      </c>
      <c r="R13" s="6">
        <f>IF(DAY(_xlfn.SINGLE(FevDom1))=1,IF(AND(YEAR(_xlfn.SINGLE(FevDom1)+9)=_xlfn.SINGLE(AnoDoCalendário),MONTH(_xlfn.SINGLE(FevDom1)+9)=2),_xlfn.SINGLE(FevDom1)+9,""),IF(AND(YEAR(_xlfn.SINGLE(FevDom1)+16)=_xlfn.SINGLE(AnoDoCalendário),MONTH(_xlfn.SINGLE(FevDom1)+16)=2),_xlfn.SINGLE(FevDom1)+16,""))</f>
        <v>44606</v>
      </c>
      <c r="S13" s="6">
        <f>IF(DAY(_xlfn.SINGLE(FevDom1))=1,IF(AND(YEAR(_xlfn.SINGLE(FevDom1)+10)=_xlfn.SINGLE(AnoDoCalendário),MONTH(_xlfn.SINGLE(FevDom1)+10)=2),_xlfn.SINGLE(FevDom1)+10,""),IF(AND(YEAR(_xlfn.SINGLE(FevDom1)+17)=_xlfn.SINGLE(AnoDoCalendário),MONTH(_xlfn.SINGLE(FevDom1)+17)=2),_xlfn.SINGLE(FevDom1)+17,""))</f>
        <v>44607</v>
      </c>
      <c r="T13" s="6">
        <f>IF(DAY(_xlfn.SINGLE(FevDom1))=1,IF(AND(YEAR(_xlfn.SINGLE(FevDom1)+11)=_xlfn.SINGLE(AnoDoCalendário),MONTH(_xlfn.SINGLE(FevDom1)+11)=2),_xlfn.SINGLE(FevDom1)+11,""),IF(AND(YEAR(_xlfn.SINGLE(FevDom1)+18)=_xlfn.SINGLE(AnoDoCalendário),MONTH(_xlfn.SINGLE(FevDom1)+18)=2),_xlfn.SINGLE(FevDom1)+18,""))</f>
        <v>44608</v>
      </c>
      <c r="U13" s="6">
        <f>IF(DAY(_xlfn.SINGLE(FevDom1))=1,IF(AND(YEAR(_xlfn.SINGLE(FevDom1)+12)=_xlfn.SINGLE(AnoDoCalendário),MONTH(_xlfn.SINGLE(FevDom1)+12)=2),_xlfn.SINGLE(FevDom1)+12,""),IF(AND(YEAR(_xlfn.SINGLE(FevDom1)+19)=_xlfn.SINGLE(AnoDoCalendário),MONTH(_xlfn.SINGLE(FevDom1)+19)=2),_xlfn.SINGLE(FevDom1)+19,""))</f>
        <v>44609</v>
      </c>
      <c r="V13" s="6">
        <f>IF(DAY(_xlfn.SINGLE(FevDom1))=1,IF(AND(YEAR(_xlfn.SINGLE(FevDom1)+13)=_xlfn.SINGLE(AnoDoCalendário),MONTH(_xlfn.SINGLE(FevDom1)+13)=2),_xlfn.SINGLE(FevDom1)+13,""),IF(AND(YEAR(_xlfn.SINGLE(FevDom1)+20)=_xlfn.SINGLE(AnoDoCalendário),MONTH(_xlfn.SINGLE(FevDom1)+20)=2),_xlfn.SINGLE(FevDom1)+20,""))</f>
        <v>44610</v>
      </c>
      <c r="W13" s="6">
        <f>IF(DAY(_xlfn.SINGLE(FevDom1))=1,IF(AND(YEAR(_xlfn.SINGLE(FevDom1)+14)=_xlfn.SINGLE(AnoDoCalendário),MONTH(_xlfn.SINGLE(FevDom1)+14)=2),_xlfn.SINGLE(FevDom1)+14,""),IF(AND(YEAR(_xlfn.SINGLE(FevDom1)+21)=_xlfn.SINGLE(AnoDoCalendário),MONTH(_xlfn.SINGLE(FevDom1)+21)=2),_xlfn.SINGLE(FevDom1)+21,""))</f>
        <v>44611</v>
      </c>
      <c r="X13" s="6">
        <f>IF(DAY(_xlfn.SINGLE(FevDom1))=1,IF(AND(YEAR(_xlfn.SINGLE(FevDom1)+15)=_xlfn.SINGLE(AnoDoCalendário),MONTH(_xlfn.SINGLE(FevDom1)+15)=2),_xlfn.SINGLE(FevDom1)+15,""),IF(AND(YEAR(_xlfn.SINGLE(FevDom1)+22)=_xlfn.SINGLE(AnoDoCalendário),MONTH(_xlfn.SINGLE(FevDom1)+22)=2),_xlfn.SINGLE(FevDom1)+22,""))</f>
        <v>44612</v>
      </c>
      <c r="Y13" s="6">
        <f>IF(DAY(_xlfn.SINGLE(FevDom1))=1,IF(AND(YEAR(_xlfn.SINGLE(FevDom1)+16)=_xlfn.SINGLE(AnoDoCalendário),MONTH(_xlfn.SINGLE(FevDom1)+16)=2),_xlfn.SINGLE(FevDom1)+16,""),IF(AND(YEAR(_xlfn.SINGLE(FevDom1)+23)=_xlfn.SINGLE(AnoDoCalendário),MONTH(_xlfn.SINGLE(FevDom1)+23)=2),_xlfn.SINGLE(FevDom1)+23,""))</f>
        <v>44613</v>
      </c>
      <c r="Z13" s="6">
        <f>IF(DAY(_xlfn.SINGLE(FevDom1))=1,IF(AND(YEAR(_xlfn.SINGLE(FevDom1)+17)=_xlfn.SINGLE(AnoDoCalendário),MONTH(_xlfn.SINGLE(FevDom1)+17)=2),_xlfn.SINGLE(FevDom1)+17,""),IF(AND(YEAR(_xlfn.SINGLE(FevDom1)+24)=_xlfn.SINGLE(AnoDoCalendário),MONTH(_xlfn.SINGLE(FevDom1)+24)=2),_xlfn.SINGLE(FevDom1)+24,""))</f>
        <v>44614</v>
      </c>
      <c r="AA13" s="6">
        <f>IF(DAY(_xlfn.SINGLE(FevDom1))=1,IF(AND(YEAR(_xlfn.SINGLE(FevDom1)+18)=_xlfn.SINGLE(AnoDoCalendário),MONTH(_xlfn.SINGLE(FevDom1)+18)=2),_xlfn.SINGLE(FevDom1)+18,""),IF(AND(YEAR(_xlfn.SINGLE(FevDom1)+25)=_xlfn.SINGLE(AnoDoCalendário),MONTH(_xlfn.SINGLE(FevDom1)+25)=2),_xlfn.SINGLE(FevDom1)+25,""))</f>
        <v>44615</v>
      </c>
      <c r="AB13" s="6">
        <f>IF(DAY(_xlfn.SINGLE(FevDom1))=1,IF(AND(YEAR(_xlfn.SINGLE(FevDom1)+19)=_xlfn.SINGLE(AnoDoCalendário),MONTH(_xlfn.SINGLE(FevDom1)+19)=2),_xlfn.SINGLE(FevDom1)+19,""),IF(AND(YEAR(_xlfn.SINGLE(FevDom1)+26)=_xlfn.SINGLE(AnoDoCalendário),MONTH(_xlfn.SINGLE(FevDom1)+26)=2),_xlfn.SINGLE(FevDom1)+26,""))</f>
        <v>44616</v>
      </c>
      <c r="AC13" s="6">
        <f>IF(DAY(_xlfn.SINGLE(FevDom1))=1,IF(AND(YEAR(_xlfn.SINGLE(FevDom1)+20)=_xlfn.SINGLE(AnoDoCalendário),MONTH(_xlfn.SINGLE(FevDom1)+20)=2),_xlfn.SINGLE(FevDom1)+20,""),IF(AND(YEAR(_xlfn.SINGLE(FevDom1)+27)=_xlfn.SINGLE(AnoDoCalendário),MONTH(_xlfn.SINGLE(FevDom1)+27)=2),_xlfn.SINGLE(FevDom1)+27,""))</f>
        <v>44617</v>
      </c>
      <c r="AD13" s="6">
        <f>IF(DAY(_xlfn.SINGLE(FevDom1))=1,IF(AND(YEAR(_xlfn.SINGLE(FevDom1)+21)=_xlfn.SINGLE(AnoDoCalendário),MONTH(_xlfn.SINGLE(FevDom1)+21)=2),_xlfn.SINGLE(FevDom1)+21,""),IF(AND(YEAR(_xlfn.SINGLE(FevDom1)+28)=_xlfn.SINGLE(AnoDoCalendário),MONTH(_xlfn.SINGLE(FevDom1)+28)=2),_xlfn.SINGLE(FevDom1)+28,""))</f>
        <v>44618</v>
      </c>
      <c r="AE13" s="6">
        <f>IF(DAY(_xlfn.SINGLE(FevDom1))=1,IF(AND(YEAR(_xlfn.SINGLE(FevDom1)+22)=_xlfn.SINGLE(AnoDoCalendário),MONTH(_xlfn.SINGLE(FevDom1)+22)=2),_xlfn.SINGLE(FevDom1)+22,""),IF(AND(YEAR(_xlfn.SINGLE(FevDom1)+29)=_xlfn.SINGLE(AnoDoCalendário),MONTH(_xlfn.SINGLE(FevDom1)+29)=2),_xlfn.SINGLE(FevDom1)+29,""))</f>
        <v>44619</v>
      </c>
      <c r="AF13" s="6">
        <f>IF(DAY(_xlfn.SINGLE(FevDom1))=1,IF(AND(YEAR(_xlfn.SINGLE(FevDom1)+23)=_xlfn.SINGLE(AnoDoCalendário),MONTH(_xlfn.SINGLE(FevDom1)+23)=2),_xlfn.SINGLE(FevDom1)+23,""),IF(AND(YEAR(_xlfn.SINGLE(FevDom1)+30)=_xlfn.SINGLE(AnoDoCalendário),MONTH(_xlfn.SINGLE(FevDom1)+30)=2),_xlfn.SINGLE(FevDom1)+30,""))</f>
        <v>44620</v>
      </c>
      <c r="AG13" s="6" t="str">
        <f>IF(DAY(_xlfn.SINGLE(FevDom1))=1,IF(AND(YEAR(_xlfn.SINGLE(FevDom1)+24)=_xlfn.SINGLE(AnoDoCalendário),MONTH(_xlfn.SINGLE(FevDom1)+24)=2),_xlfn.SINGLE(FevDom1)+24,""),IF(AND(YEAR(_xlfn.SINGLE(FevDom1)+31)=_xlfn.SINGLE(AnoDoCalendário),MONTH(_xlfn.SINGLE(FevDom1)+31)=2),_xlfn.SINGLE(FevDom1)+31,""))</f>
        <v/>
      </c>
      <c r="AH13" s="6" t="str">
        <f>IF(DAY(_xlfn.SINGLE(FevDom1))=1,IF(AND(YEAR(_xlfn.SINGLE(FevDom1)+25)=_xlfn.SINGLE(AnoDoCalendário),MONTH(_xlfn.SINGLE(FevDom1)+25)=2),_xlfn.SINGLE(FevDom1)+25,""),IF(AND(YEAR(_xlfn.SINGLE(FevDom1)+32)=_xlfn.SINGLE(AnoDoCalendário),MONTH(_xlfn.SINGLE(FevDom1)+32)=2),_xlfn.SINGLE(FevDom1)+32,""))</f>
        <v/>
      </c>
      <c r="AI13" s="6" t="str">
        <f>IF(DAY(_xlfn.SINGLE(FevDom1))=1,IF(AND(YEAR(_xlfn.SINGLE(FevDom1)+26)=_xlfn.SINGLE(AnoDoCalendário),MONTH(_xlfn.SINGLE(FevDom1)+26)=2),_xlfn.SINGLE(FevDom1)+26,""),IF(AND(YEAR(_xlfn.SINGLE(FevDom1)+33)=_xlfn.SINGLE(AnoDoCalendário),MONTH(_xlfn.SINGLE(FevDom1)+33)=2),_xlfn.SINGLE(FevDom1)+33,""))</f>
        <v/>
      </c>
      <c r="AJ13" s="6" t="str">
        <f>IF(DAY(_xlfn.SINGLE(FevDom1))=1,IF(AND(YEAR(_xlfn.SINGLE(FevDom1)+27)=_xlfn.SINGLE(AnoDoCalendário),MONTH(_xlfn.SINGLE(FevDom1)+27)=2),_xlfn.SINGLE(FevDom1)+27,""),IF(AND(YEAR(_xlfn.SINGLE(FevDom1)+34)=_xlfn.SINGLE(AnoDoCalendário),MONTH(_xlfn.SINGLE(FevDom1)+34)=2),_xlfn.SINGLE(FevDom1)+34,""))</f>
        <v/>
      </c>
      <c r="AK13" s="6" t="str">
        <f>IF(DAY(_xlfn.SINGLE(FevDom1))=1,IF(AND(YEAR(_xlfn.SINGLE(FevDom1)+28)=_xlfn.SINGLE(AnoDoCalendário),MONTH(_xlfn.SINGLE(FevDom1)+28)=2),_xlfn.SINGLE(FevDom1)+28,""),IF(AND(YEAR(_xlfn.SINGLE(FevDom1)+35)=_xlfn.SINGLE(AnoDoCalendário),MONTH(_xlfn.SINGLE(FevDom1)+35)=2),_xlfn.SINGLE(FevDom1)+35,""))</f>
        <v/>
      </c>
      <c r="AL13" s="6" t="str">
        <f>IF(DAY(_xlfn.SINGLE(FevDom1))=1,IF(AND(YEAR(_xlfn.SINGLE(FevDom1)+29)=_xlfn.SINGLE(AnoDoCalendário),MONTH(_xlfn.SINGLE(FevDom1)+29)=2),_xlfn.SINGLE(FevDom1)+29,""),IF(AND(YEAR(_xlfn.SINGLE(FevDom1)+36)=_xlfn.SINGLE(AnoDoCalendário),MONTH(_xlfn.SINGLE(FevDom1)+36)=2),_xlfn.SINGLE(FevDom1)+36,""))</f>
        <v/>
      </c>
      <c r="AM13" s="7" t="str">
        <f>IF(DAY(_xlfn.SINGLE(FevDom1))=1,IF(AND(YEAR(_xlfn.SINGLE(FevDom1)+30)=_xlfn.SINGLE(AnoDoCalendário),MONTH(_xlfn.SINGLE(FevDom1)+30)=2),_xlfn.SINGLE(FevDom1)+30,""),IF(AND(YEAR(_xlfn.SINGLE(FevDom1)+37)=_xlfn.SINGLE(AnoDoCalendário),MONTH(_xlfn.SINGLE(FevDom1)+37)=2),_xlfn.SINGLE(FevDom1)+37,""))</f>
        <v/>
      </c>
    </row>
    <row r="14" spans="2:39" s="11" customFormat="1" ht="18.95" customHeight="1">
      <c r="B14" s="44"/>
      <c r="C14" s="9" t="s">
        <v>1</v>
      </c>
      <c r="D14" s="9" t="s">
        <v>2</v>
      </c>
      <c r="E14" s="9" t="s">
        <v>3</v>
      </c>
      <c r="F14" s="9" t="s">
        <v>4</v>
      </c>
      <c r="G14" s="9" t="s">
        <v>5</v>
      </c>
      <c r="H14" s="9" t="s">
        <v>6</v>
      </c>
      <c r="I14" s="9" t="s">
        <v>7</v>
      </c>
      <c r="J14" s="9" t="s">
        <v>1</v>
      </c>
      <c r="K14" s="9" t="s">
        <v>2</v>
      </c>
      <c r="L14" s="9" t="s">
        <v>3</v>
      </c>
      <c r="M14" s="9" t="s">
        <v>4</v>
      </c>
      <c r="N14" s="9" t="s">
        <v>5</v>
      </c>
      <c r="O14" s="9" t="s">
        <v>6</v>
      </c>
      <c r="P14" s="9" t="s">
        <v>7</v>
      </c>
      <c r="Q14" s="9" t="s">
        <v>1</v>
      </c>
      <c r="R14" s="9" t="s">
        <v>2</v>
      </c>
      <c r="S14" s="9" t="s">
        <v>3</v>
      </c>
      <c r="T14" s="9" t="s">
        <v>4</v>
      </c>
      <c r="U14" s="9" t="s">
        <v>5</v>
      </c>
      <c r="V14" s="9" t="s">
        <v>6</v>
      </c>
      <c r="W14" s="9" t="s">
        <v>7</v>
      </c>
      <c r="X14" s="9" t="s">
        <v>1</v>
      </c>
      <c r="Y14" s="9" t="s">
        <v>2</v>
      </c>
      <c r="Z14" s="9" t="s">
        <v>3</v>
      </c>
      <c r="AA14" s="9" t="s">
        <v>4</v>
      </c>
      <c r="AB14" s="9" t="s">
        <v>5</v>
      </c>
      <c r="AC14" s="9" t="s">
        <v>6</v>
      </c>
      <c r="AD14" s="9" t="s">
        <v>7</v>
      </c>
      <c r="AE14" s="9" t="s">
        <v>1</v>
      </c>
      <c r="AF14" s="9" t="s">
        <v>2</v>
      </c>
      <c r="AG14" s="9" t="s">
        <v>3</v>
      </c>
      <c r="AH14" s="9" t="s">
        <v>4</v>
      </c>
      <c r="AI14" s="9" t="s">
        <v>5</v>
      </c>
      <c r="AJ14" s="9" t="s">
        <v>6</v>
      </c>
      <c r="AK14" s="9" t="s">
        <v>7</v>
      </c>
      <c r="AL14" s="9" t="s">
        <v>1</v>
      </c>
      <c r="AM14" s="10" t="s">
        <v>2</v>
      </c>
    </row>
    <row r="15" spans="2:39" ht="18.95" customHeight="1">
      <c r="B15" s="4" t="s">
        <v>8</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row>
    <row r="16" spans="2:39" ht="18.95" customHeight="1">
      <c r="B16" s="4" t="s">
        <v>9</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row>
    <row r="17" spans="2:39" ht="18.95" customHeight="1">
      <c r="B17" s="4" t="s">
        <v>10</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row>
    <row r="18" spans="2:39" ht="18.95" customHeight="1">
      <c r="B18" s="4" t="s">
        <v>11</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row>
    <row r="19" spans="2:39" ht="18.95" customHeight="1">
      <c r="B19" s="5" t="s">
        <v>12</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2:39" ht="18.95" customHeight="1">
      <c r="B20" s="5" t="s">
        <v>13</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2:39" ht="12" customHeight="1"/>
    <row r="22" spans="2:39" s="8" customFormat="1" ht="18.95" customHeight="1">
      <c r="B22" s="43">
        <f>DATE(_xlfn.SINGLE(AnoDoCalendário),3,1)</f>
        <v>44621</v>
      </c>
      <c r="C22" s="6" t="str">
        <f>IF(DAY(_xlfn.SINGLE(MarDom1))=1,"",IF(AND(YEAR(_xlfn.SINGLE(MarDom1)+1)=_xlfn.SINGLE(AnoDoCalendário),MONTH(_xlfn.SINGLE(MarDom1)+1)=3),_xlfn.SINGLE(MarDom1)+1,""))</f>
        <v/>
      </c>
      <c r="D22" s="6" t="str">
        <f>IF(DAY(_xlfn.SINGLE(MarDom1))=1,"",IF(AND(YEAR(_xlfn.SINGLE(MarDom1)+2)=_xlfn.SINGLE(AnoDoCalendário),MONTH(_xlfn.SINGLE(MarDom1)+2)=3),_xlfn.SINGLE(MarDom1)+2,""))</f>
        <v/>
      </c>
      <c r="E22" s="6">
        <f>IF(DAY(_xlfn.SINGLE(MarDom1))=1,"",IF(AND(YEAR(_xlfn.SINGLE(MarDom1)+3)=_xlfn.SINGLE(AnoDoCalendário),MONTH(_xlfn.SINGLE(MarDom1)+3)=3),_xlfn.SINGLE(MarDom1)+3,""))</f>
        <v>44621</v>
      </c>
      <c r="F22" s="6">
        <f>IF(DAY(_xlfn.SINGLE(MarDom1))=1,"",IF(AND(YEAR(_xlfn.SINGLE(MarDom1)+4)=_xlfn.SINGLE(AnoDoCalendário),MONTH(_xlfn.SINGLE(MarDom1)+4)=3),_xlfn.SINGLE(MarDom1)+4,""))</f>
        <v>44622</v>
      </c>
      <c r="G22" s="6">
        <f>IF(DAY(_xlfn.SINGLE(MarDom1))=1,"",IF(AND(YEAR(_xlfn.SINGLE(MarDom1)+5)=_xlfn.SINGLE(AnoDoCalendário),MONTH(_xlfn.SINGLE(MarDom1)+5)=3),_xlfn.SINGLE(MarDom1)+5,""))</f>
        <v>44623</v>
      </c>
      <c r="H22" s="6">
        <f>IF(DAY(_xlfn.SINGLE(MarDom1))=1,"",IF(AND(YEAR(_xlfn.SINGLE(MarDom1)+6)=_xlfn.SINGLE(AnoDoCalendário),MONTH(_xlfn.SINGLE(MarDom1)+6)=3),_xlfn.SINGLE(MarDom1)+6,""))</f>
        <v>44624</v>
      </c>
      <c r="I22" s="6">
        <f>_xlfn.SINGLE(IF(DAY(_xlfn.SINGLE(MarDom1))=1,IF(AND(YEAR(_xlfn.SINGLE(MarDom1))=_xlfn.SINGLE(AnoDoCalendário),MONTH(_xlfn.SINGLE(MarDom1))=3),MarDom1,""),IF(AND(YEAR(_xlfn.SINGLE(MarDom1)+7)=_xlfn.SINGLE(AnoDoCalendário),MONTH(_xlfn.SINGLE(MarDom1)+7)=3),_xlfn.SINGLE(MarDom1)+7,"")))</f>
        <v>44625</v>
      </c>
      <c r="J22" s="6">
        <f>IF(DAY(_xlfn.SINGLE(MarDom1))=1,IF(AND(YEAR(_xlfn.SINGLE(MarDom1)+1)=_xlfn.SINGLE(AnoDoCalendário),MONTH(_xlfn.SINGLE(MarDom1)+1)=3),_xlfn.SINGLE(MarDom1)+1,""),IF(AND(YEAR(_xlfn.SINGLE(MarDom1)+8)=_xlfn.SINGLE(AnoDoCalendário),MONTH(_xlfn.SINGLE(MarDom1)+8)=3),_xlfn.SINGLE(MarDom1)+8,""))</f>
        <v>44626</v>
      </c>
      <c r="K22" s="6">
        <f>IF(DAY(_xlfn.SINGLE(MarDom1))=1,IF(AND(YEAR(_xlfn.SINGLE(MarDom1)+2)=_xlfn.SINGLE(AnoDoCalendário),MONTH(_xlfn.SINGLE(MarDom1)+2)=3),_xlfn.SINGLE(MarDom1)+2,""),IF(AND(YEAR(_xlfn.SINGLE(MarDom1)+9)=_xlfn.SINGLE(AnoDoCalendário),MONTH(_xlfn.SINGLE(MarDom1)+9)=3),_xlfn.SINGLE(MarDom1)+9,""))</f>
        <v>44627</v>
      </c>
      <c r="L22" s="6">
        <f>IF(DAY(_xlfn.SINGLE(MarDom1))=1,IF(AND(YEAR(_xlfn.SINGLE(MarDom1)+3)=_xlfn.SINGLE(AnoDoCalendário),MONTH(_xlfn.SINGLE(MarDom1)+3)=3),_xlfn.SINGLE(MarDom1)+3,""),IF(AND(YEAR(_xlfn.SINGLE(MarDom1)+10)=_xlfn.SINGLE(AnoDoCalendário),MONTH(_xlfn.SINGLE(MarDom1)+10)=3),_xlfn.SINGLE(MarDom1)+10,""))</f>
        <v>44628</v>
      </c>
      <c r="M22" s="6">
        <f>IF(DAY(_xlfn.SINGLE(MarDom1))=1,IF(AND(YEAR(_xlfn.SINGLE(MarDom1)+4)=_xlfn.SINGLE(AnoDoCalendário),MONTH(_xlfn.SINGLE(MarDom1)+4)=3),_xlfn.SINGLE(MarDom1)+4,""),IF(AND(YEAR(_xlfn.SINGLE(MarDom1)+11)=_xlfn.SINGLE(AnoDoCalendário),MONTH(_xlfn.SINGLE(MarDom1)+11)=3),_xlfn.SINGLE(MarDom1)+11,""))</f>
        <v>44629</v>
      </c>
      <c r="N22" s="6">
        <f>IF(DAY(_xlfn.SINGLE(MarDom1))=1,IF(AND(YEAR(_xlfn.SINGLE(MarDom1)+5)=_xlfn.SINGLE(AnoDoCalendário),MONTH(_xlfn.SINGLE(MarDom1)+5)=3),_xlfn.SINGLE(MarDom1)+5,""),IF(AND(YEAR(_xlfn.SINGLE(MarDom1)+12)=_xlfn.SINGLE(AnoDoCalendário),MONTH(_xlfn.SINGLE(MarDom1)+12)=3),_xlfn.SINGLE(MarDom1)+12,""))</f>
        <v>44630</v>
      </c>
      <c r="O22" s="6">
        <f>IF(DAY(_xlfn.SINGLE(MarDom1))=1,IF(AND(YEAR(_xlfn.SINGLE(MarDom1)+6)=_xlfn.SINGLE(AnoDoCalendário),MONTH(_xlfn.SINGLE(MarDom1)+6)=3),_xlfn.SINGLE(MarDom1)+6,""),IF(AND(YEAR(_xlfn.SINGLE(MarDom1)+13)=_xlfn.SINGLE(AnoDoCalendário),MONTH(_xlfn.SINGLE(MarDom1)+13)=3),_xlfn.SINGLE(MarDom1)+13,""))</f>
        <v>44631</v>
      </c>
      <c r="P22" s="6">
        <f>IF(DAY(_xlfn.SINGLE(MarDom1))=1,IF(AND(YEAR(_xlfn.SINGLE(MarDom1)+7)=_xlfn.SINGLE(AnoDoCalendário),MONTH(_xlfn.SINGLE(MarDom1)+7)=3),_xlfn.SINGLE(MarDom1)+7,""),IF(AND(YEAR(_xlfn.SINGLE(MarDom1)+14)=_xlfn.SINGLE(AnoDoCalendário),MONTH(_xlfn.SINGLE(MarDom1)+14)=3),_xlfn.SINGLE(MarDom1)+14,""))</f>
        <v>44632</v>
      </c>
      <c r="Q22" s="6">
        <f>IF(DAY(_xlfn.SINGLE(MarDom1))=1,IF(AND(YEAR(_xlfn.SINGLE(MarDom1)+8)=_xlfn.SINGLE(AnoDoCalendário),MONTH(_xlfn.SINGLE(MarDom1)+8)=3),_xlfn.SINGLE(MarDom1)+8,""),IF(AND(YEAR(_xlfn.SINGLE(MarDom1)+15)=_xlfn.SINGLE(AnoDoCalendário),MONTH(_xlfn.SINGLE(MarDom1)+15)=3),_xlfn.SINGLE(MarDom1)+15,""))</f>
        <v>44633</v>
      </c>
      <c r="R22" s="6">
        <f>IF(DAY(_xlfn.SINGLE(MarDom1))=1,IF(AND(YEAR(_xlfn.SINGLE(MarDom1)+9)=_xlfn.SINGLE(AnoDoCalendário),MONTH(_xlfn.SINGLE(MarDom1)+9)=3),_xlfn.SINGLE(MarDom1)+9,""),IF(AND(YEAR(_xlfn.SINGLE(MarDom1)+16)=_xlfn.SINGLE(AnoDoCalendário),MONTH(_xlfn.SINGLE(MarDom1)+16)=3),_xlfn.SINGLE(MarDom1)+16,""))</f>
        <v>44634</v>
      </c>
      <c r="S22" s="6">
        <f>IF(DAY(_xlfn.SINGLE(MarDom1))=1,IF(AND(YEAR(_xlfn.SINGLE(MarDom1)+10)=_xlfn.SINGLE(AnoDoCalendário),MONTH(_xlfn.SINGLE(MarDom1)+10)=3),_xlfn.SINGLE(MarDom1)+10,""),IF(AND(YEAR(_xlfn.SINGLE(MarDom1)+17)=_xlfn.SINGLE(AnoDoCalendário),MONTH(_xlfn.SINGLE(MarDom1)+17)=3),_xlfn.SINGLE(MarDom1)+17,""))</f>
        <v>44635</v>
      </c>
      <c r="T22" s="6">
        <f>IF(DAY(_xlfn.SINGLE(MarDom1))=1,IF(AND(YEAR(_xlfn.SINGLE(MarDom1)+11)=_xlfn.SINGLE(AnoDoCalendário),MONTH(_xlfn.SINGLE(MarDom1)+11)=3),_xlfn.SINGLE(MarDom1)+11,""),IF(AND(YEAR(_xlfn.SINGLE(MarDom1)+18)=_xlfn.SINGLE(AnoDoCalendário),MONTH(_xlfn.SINGLE(MarDom1)+18)=3),_xlfn.SINGLE(MarDom1)+18,""))</f>
        <v>44636</v>
      </c>
      <c r="U22" s="6">
        <f>IF(DAY(_xlfn.SINGLE(MarDom1))=1,IF(AND(YEAR(_xlfn.SINGLE(MarDom1)+12)=_xlfn.SINGLE(AnoDoCalendário),MONTH(_xlfn.SINGLE(MarDom1)+12)=3),_xlfn.SINGLE(MarDom1)+12,""),IF(AND(YEAR(_xlfn.SINGLE(MarDom1)+19)=_xlfn.SINGLE(AnoDoCalendário),MONTH(_xlfn.SINGLE(MarDom1)+19)=3),_xlfn.SINGLE(MarDom1)+19,""))</f>
        <v>44637</v>
      </c>
      <c r="V22" s="6">
        <f>IF(DAY(_xlfn.SINGLE(MarDom1))=1,IF(AND(YEAR(_xlfn.SINGLE(MarDom1)+13)=_xlfn.SINGLE(AnoDoCalendário),MONTH(_xlfn.SINGLE(MarDom1)+13)=3),_xlfn.SINGLE(MarDom1)+13,""),IF(AND(YEAR(_xlfn.SINGLE(MarDom1)+20)=_xlfn.SINGLE(AnoDoCalendário),MONTH(_xlfn.SINGLE(MarDom1)+20)=3),_xlfn.SINGLE(MarDom1)+20,""))</f>
        <v>44638</v>
      </c>
      <c r="W22" s="6">
        <f>IF(DAY(_xlfn.SINGLE(MarDom1))=1,IF(AND(YEAR(_xlfn.SINGLE(MarDom1)+14)=_xlfn.SINGLE(AnoDoCalendário),MONTH(_xlfn.SINGLE(MarDom1)+14)=3),_xlfn.SINGLE(MarDom1)+14,""),IF(AND(YEAR(_xlfn.SINGLE(MarDom1)+21)=_xlfn.SINGLE(AnoDoCalendário),MONTH(_xlfn.SINGLE(MarDom1)+21)=3),_xlfn.SINGLE(MarDom1)+21,""))</f>
        <v>44639</v>
      </c>
      <c r="X22" s="6">
        <f>IF(DAY(_xlfn.SINGLE(MarDom1))=1,IF(AND(YEAR(_xlfn.SINGLE(MarDom1)+15)=_xlfn.SINGLE(AnoDoCalendário),MONTH(_xlfn.SINGLE(MarDom1)+15)=3),_xlfn.SINGLE(MarDom1)+15,""),IF(AND(YEAR(_xlfn.SINGLE(MarDom1)+22)=_xlfn.SINGLE(AnoDoCalendário),MONTH(_xlfn.SINGLE(MarDom1)+22)=3),_xlfn.SINGLE(MarDom1)+22,""))</f>
        <v>44640</v>
      </c>
      <c r="Y22" s="6">
        <f>IF(DAY(_xlfn.SINGLE(MarDom1))=1,IF(AND(YEAR(_xlfn.SINGLE(MarDom1)+16)=_xlfn.SINGLE(AnoDoCalendário),MONTH(_xlfn.SINGLE(MarDom1)+16)=3),_xlfn.SINGLE(MarDom1)+16,""),IF(AND(YEAR(_xlfn.SINGLE(MarDom1)+23)=_xlfn.SINGLE(AnoDoCalendário),MONTH(_xlfn.SINGLE(MarDom1)+23)=3),_xlfn.SINGLE(MarDom1)+23,""))</f>
        <v>44641</v>
      </c>
      <c r="Z22" s="6">
        <f>IF(DAY(_xlfn.SINGLE(MarDom1))=1,IF(AND(YEAR(_xlfn.SINGLE(MarDom1)+17)=_xlfn.SINGLE(AnoDoCalendário),MONTH(_xlfn.SINGLE(MarDom1)+17)=3),_xlfn.SINGLE(MarDom1)+17,""),IF(AND(YEAR(_xlfn.SINGLE(MarDom1)+24)=_xlfn.SINGLE(AnoDoCalendário),MONTH(_xlfn.SINGLE(MarDom1)+24)=3),_xlfn.SINGLE(MarDom1)+24,""))</f>
        <v>44642</v>
      </c>
      <c r="AA22" s="6">
        <f>IF(DAY(_xlfn.SINGLE(MarDom1))=1,IF(AND(YEAR(_xlfn.SINGLE(MarDom1)+18)=_xlfn.SINGLE(AnoDoCalendário),MONTH(_xlfn.SINGLE(MarDom1)+18)=3),_xlfn.SINGLE(MarDom1)+18,""),IF(AND(YEAR(_xlfn.SINGLE(MarDom1)+25)=_xlfn.SINGLE(AnoDoCalendário),MONTH(_xlfn.SINGLE(MarDom1)+25)=3),_xlfn.SINGLE(MarDom1)+25,""))</f>
        <v>44643</v>
      </c>
      <c r="AB22" s="6">
        <f>IF(DAY(_xlfn.SINGLE(MarDom1))=1,IF(AND(YEAR(_xlfn.SINGLE(MarDom1)+19)=_xlfn.SINGLE(AnoDoCalendário),MONTH(_xlfn.SINGLE(MarDom1)+19)=3),_xlfn.SINGLE(MarDom1)+19,""),IF(AND(YEAR(_xlfn.SINGLE(MarDom1)+26)=_xlfn.SINGLE(AnoDoCalendário),MONTH(_xlfn.SINGLE(MarDom1)+26)=3),_xlfn.SINGLE(MarDom1)+26,""))</f>
        <v>44644</v>
      </c>
      <c r="AC22" s="6">
        <f>IF(DAY(_xlfn.SINGLE(MarDom1))=1,IF(AND(YEAR(_xlfn.SINGLE(MarDom1)+20)=_xlfn.SINGLE(AnoDoCalendário),MONTH(_xlfn.SINGLE(MarDom1)+20)=3),_xlfn.SINGLE(MarDom1)+20,""),IF(AND(YEAR(_xlfn.SINGLE(MarDom1)+27)=_xlfn.SINGLE(AnoDoCalendário),MONTH(_xlfn.SINGLE(MarDom1)+27)=3),_xlfn.SINGLE(MarDom1)+27,""))</f>
        <v>44645</v>
      </c>
      <c r="AD22" s="6">
        <f>IF(DAY(_xlfn.SINGLE(MarDom1))=1,IF(AND(YEAR(_xlfn.SINGLE(MarDom1)+21)=_xlfn.SINGLE(AnoDoCalendário),MONTH(_xlfn.SINGLE(MarDom1)+21)=3),_xlfn.SINGLE(MarDom1)+21,""),IF(AND(YEAR(_xlfn.SINGLE(MarDom1)+28)=_xlfn.SINGLE(AnoDoCalendário),MONTH(_xlfn.SINGLE(MarDom1)+28)=3),_xlfn.SINGLE(MarDom1)+28,""))</f>
        <v>44646</v>
      </c>
      <c r="AE22" s="6">
        <f>IF(DAY(_xlfn.SINGLE(MarDom1))=1,IF(AND(YEAR(_xlfn.SINGLE(MarDom1)+22)=_xlfn.SINGLE(AnoDoCalendário),MONTH(_xlfn.SINGLE(MarDom1)+22)=3),_xlfn.SINGLE(MarDom1)+22,""),IF(AND(YEAR(_xlfn.SINGLE(MarDom1)+29)=_xlfn.SINGLE(AnoDoCalendário),MONTH(_xlfn.SINGLE(MarDom1)+29)=3),_xlfn.SINGLE(MarDom1)+29,""))</f>
        <v>44647</v>
      </c>
      <c r="AF22" s="6">
        <f>IF(DAY(_xlfn.SINGLE(MarDom1))=1,IF(AND(YEAR(_xlfn.SINGLE(MarDom1)+23)=_xlfn.SINGLE(AnoDoCalendário),MONTH(_xlfn.SINGLE(MarDom1)+23)=3),_xlfn.SINGLE(MarDom1)+23,""),IF(AND(YEAR(_xlfn.SINGLE(MarDom1)+30)=_xlfn.SINGLE(AnoDoCalendário),MONTH(_xlfn.SINGLE(MarDom1)+30)=3),_xlfn.SINGLE(MarDom1)+30,""))</f>
        <v>44648</v>
      </c>
      <c r="AG22" s="6">
        <f>IF(DAY(_xlfn.SINGLE(MarDom1))=1,IF(AND(YEAR(_xlfn.SINGLE(MarDom1)+24)=_xlfn.SINGLE(AnoDoCalendário),MONTH(_xlfn.SINGLE(MarDom1)+24)=3),_xlfn.SINGLE(MarDom1)+24,""),IF(AND(YEAR(_xlfn.SINGLE(MarDom1)+31)=_xlfn.SINGLE(AnoDoCalendário),MONTH(_xlfn.SINGLE(MarDom1)+31)=3),_xlfn.SINGLE(MarDom1)+31,""))</f>
        <v>44649</v>
      </c>
      <c r="AH22" s="6">
        <f>IF(DAY(_xlfn.SINGLE(MarDom1))=1,IF(AND(YEAR(_xlfn.SINGLE(MarDom1)+25)=_xlfn.SINGLE(AnoDoCalendário),MONTH(_xlfn.SINGLE(MarDom1)+25)=3),_xlfn.SINGLE(MarDom1)+25,""),IF(AND(YEAR(_xlfn.SINGLE(MarDom1)+32)=_xlfn.SINGLE(AnoDoCalendário),MONTH(_xlfn.SINGLE(MarDom1)+32)=3),_xlfn.SINGLE(MarDom1)+32,""))</f>
        <v>44650</v>
      </c>
      <c r="AI22" s="6">
        <f>IF(DAY(_xlfn.SINGLE(MarDom1))=1,IF(AND(YEAR(_xlfn.SINGLE(MarDom1)+26)=_xlfn.SINGLE(AnoDoCalendário),MONTH(_xlfn.SINGLE(MarDom1)+26)=3),_xlfn.SINGLE(MarDom1)+26,""),IF(AND(YEAR(_xlfn.SINGLE(MarDom1)+33)=_xlfn.SINGLE(AnoDoCalendário),MONTH(_xlfn.SINGLE(MarDom1)+33)=3),_xlfn.SINGLE(MarDom1)+33,""))</f>
        <v>44651</v>
      </c>
      <c r="AJ22" s="6" t="str">
        <f>IF(DAY(_xlfn.SINGLE(MarDom1))=1,IF(AND(YEAR(_xlfn.SINGLE(MarDom1)+27)=_xlfn.SINGLE(AnoDoCalendário),MONTH(_xlfn.SINGLE(MarDom1)+27)=3),_xlfn.SINGLE(MarDom1)+27,""),IF(AND(YEAR(_xlfn.SINGLE(MarDom1)+34)=_xlfn.SINGLE(AnoDoCalendário),MONTH(_xlfn.SINGLE(MarDom1)+34)=3),_xlfn.SINGLE(MarDom1)+34,""))</f>
        <v/>
      </c>
      <c r="AK22" s="6" t="str">
        <f>IF(DAY(_xlfn.SINGLE(MarDom1))=1,IF(AND(YEAR(_xlfn.SINGLE(MarDom1)+28)=_xlfn.SINGLE(AnoDoCalendário),MONTH(_xlfn.SINGLE(MarDom1)+28)=3),_xlfn.SINGLE(MarDom1)+28,""),IF(AND(YEAR(_xlfn.SINGLE(MarDom1)+35)=_xlfn.SINGLE(AnoDoCalendário),MONTH(_xlfn.SINGLE(MarDom1)+35)=3),_xlfn.SINGLE(MarDom1)+35,""))</f>
        <v/>
      </c>
      <c r="AL22" s="6" t="str">
        <f>IF(DAY(_xlfn.SINGLE(MarDom1))=1,IF(AND(YEAR(_xlfn.SINGLE(MarDom1)+29)=_xlfn.SINGLE(AnoDoCalendário),MONTH(_xlfn.SINGLE(MarDom1)+29)=3),_xlfn.SINGLE(MarDom1)+29,""),IF(AND(YEAR(_xlfn.SINGLE(MarDom1)+36)=_xlfn.SINGLE(AnoDoCalendário),MONTH(_xlfn.SINGLE(MarDom1)+36)=3),_xlfn.SINGLE(MarDom1)+36,""))</f>
        <v/>
      </c>
      <c r="AM22" s="7" t="str">
        <f>IF(DAY(_xlfn.SINGLE(MarDom1))=1,IF(AND(YEAR(_xlfn.SINGLE(MarDom1)+30)=_xlfn.SINGLE(AnoDoCalendário),MONTH(_xlfn.SINGLE(MarDom1)+30)=3),_xlfn.SINGLE(MarDom1)+30,""),IF(AND(YEAR(_xlfn.SINGLE(MarDom1)+37)=_xlfn.SINGLE(AnoDoCalendário),MONTH(_xlfn.SINGLE(MarDom1)+37)=3),_xlfn.SINGLE(MarDom1)+37,""))</f>
        <v/>
      </c>
    </row>
    <row r="23" spans="2:39" s="8" customFormat="1" ht="18.95" customHeight="1">
      <c r="B23" s="44"/>
      <c r="C23" s="9" t="s">
        <v>1</v>
      </c>
      <c r="D23" s="9" t="s">
        <v>2</v>
      </c>
      <c r="E23" s="9" t="s">
        <v>3</v>
      </c>
      <c r="F23" s="9" t="s">
        <v>4</v>
      </c>
      <c r="G23" s="9" t="s">
        <v>5</v>
      </c>
      <c r="H23" s="9" t="s">
        <v>6</v>
      </c>
      <c r="I23" s="9" t="s">
        <v>7</v>
      </c>
      <c r="J23" s="9" t="s">
        <v>1</v>
      </c>
      <c r="K23" s="9" t="s">
        <v>2</v>
      </c>
      <c r="L23" s="9" t="s">
        <v>3</v>
      </c>
      <c r="M23" s="9" t="s">
        <v>4</v>
      </c>
      <c r="N23" s="9" t="s">
        <v>5</v>
      </c>
      <c r="O23" s="9" t="s">
        <v>6</v>
      </c>
      <c r="P23" s="9" t="s">
        <v>7</v>
      </c>
      <c r="Q23" s="9" t="s">
        <v>1</v>
      </c>
      <c r="R23" s="9" t="s">
        <v>2</v>
      </c>
      <c r="S23" s="9" t="s">
        <v>3</v>
      </c>
      <c r="T23" s="9" t="s">
        <v>4</v>
      </c>
      <c r="U23" s="9" t="s">
        <v>5</v>
      </c>
      <c r="V23" s="9" t="s">
        <v>6</v>
      </c>
      <c r="W23" s="9" t="s">
        <v>7</v>
      </c>
      <c r="X23" s="9" t="s">
        <v>1</v>
      </c>
      <c r="Y23" s="9" t="s">
        <v>2</v>
      </c>
      <c r="Z23" s="9" t="s">
        <v>3</v>
      </c>
      <c r="AA23" s="9" t="s">
        <v>4</v>
      </c>
      <c r="AB23" s="9" t="s">
        <v>5</v>
      </c>
      <c r="AC23" s="9" t="s">
        <v>6</v>
      </c>
      <c r="AD23" s="9" t="s">
        <v>7</v>
      </c>
      <c r="AE23" s="9" t="s">
        <v>1</v>
      </c>
      <c r="AF23" s="9" t="s">
        <v>2</v>
      </c>
      <c r="AG23" s="9" t="s">
        <v>3</v>
      </c>
      <c r="AH23" s="9" t="s">
        <v>4</v>
      </c>
      <c r="AI23" s="9" t="s">
        <v>5</v>
      </c>
      <c r="AJ23" s="9" t="s">
        <v>6</v>
      </c>
      <c r="AK23" s="9" t="s">
        <v>7</v>
      </c>
      <c r="AL23" s="9" t="s">
        <v>1</v>
      </c>
      <c r="AM23" s="10" t="s">
        <v>2</v>
      </c>
    </row>
    <row r="24" spans="2:39" ht="18.95" customHeight="1">
      <c r="B24" s="4" t="s">
        <v>8</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row>
    <row r="25" spans="2:39" ht="18.95" customHeight="1">
      <c r="B25" s="4" t="s">
        <v>9</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row>
    <row r="26" spans="2:39" ht="18.95" customHeight="1">
      <c r="B26" s="4" t="s">
        <v>10</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row>
    <row r="27" spans="2:39" ht="18.95" customHeight="1">
      <c r="B27" s="4" t="s">
        <v>11</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2:39" ht="18.95" customHeight="1">
      <c r="B28" s="5" t="s">
        <v>12</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2:39" ht="18.95" customHeight="1">
      <c r="B29" s="5" t="s">
        <v>13</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2:39" ht="12" customHeight="1"/>
    <row r="31" spans="2:39" s="8" customFormat="1" ht="18.95" customHeight="1">
      <c r="B31" s="43">
        <f>DATE(_xlfn.SINGLE(AnoDoCalendário),4,1)</f>
        <v>44652</v>
      </c>
      <c r="C31" s="6" t="str">
        <f>IF(DAY(_xlfn.SINGLE(AbrDom1))=1,"",IF(AND(YEAR(_xlfn.SINGLE(AbrDom1)+1)=_xlfn.SINGLE(AnoDoCalendário),MONTH(_xlfn.SINGLE(AbrDom1)+1)=4),_xlfn.SINGLE(AbrDom1)+1,""))</f>
        <v/>
      </c>
      <c r="D31" s="6" t="str">
        <f>IF(DAY(_xlfn.SINGLE(AbrDom1))=1,"",IF(AND(YEAR(_xlfn.SINGLE(AbrDom1)+2)=_xlfn.SINGLE(AnoDoCalendário),MONTH(_xlfn.SINGLE(AbrDom1)+2)=4),_xlfn.SINGLE(AbrDom1)+2,""))</f>
        <v/>
      </c>
      <c r="E31" s="6" t="str">
        <f>IF(DAY(_xlfn.SINGLE(AbrDom1))=1,"",IF(AND(YEAR(_xlfn.SINGLE(AbrDom1)+3)=_xlfn.SINGLE(AnoDoCalendário),MONTH(_xlfn.SINGLE(AbrDom1)+3)=4),_xlfn.SINGLE(AbrDom1)+3,""))</f>
        <v/>
      </c>
      <c r="F31" s="6" t="str">
        <f>IF(DAY(_xlfn.SINGLE(AbrDom1))=1,"",IF(AND(YEAR(_xlfn.SINGLE(AbrDom1)+4)=_xlfn.SINGLE(AnoDoCalendário),MONTH(_xlfn.SINGLE(AbrDom1)+4)=4),_xlfn.SINGLE(AbrDom1)+4,""))</f>
        <v/>
      </c>
      <c r="G31" s="6" t="str">
        <f>IF(DAY(_xlfn.SINGLE(AbrDom1))=1,"",IF(AND(YEAR(_xlfn.SINGLE(AbrDom1)+5)=_xlfn.SINGLE(AnoDoCalendário),MONTH(_xlfn.SINGLE(AbrDom1)+5)=4),_xlfn.SINGLE(AbrDom1)+5,""))</f>
        <v/>
      </c>
      <c r="H31" s="6">
        <f>IF(DAY(_xlfn.SINGLE(AbrDom1))=1,"",IF(AND(YEAR(_xlfn.SINGLE(AbrDom1)+6)=_xlfn.SINGLE(AnoDoCalendário),MONTH(_xlfn.SINGLE(AbrDom1)+6)=4),_xlfn.SINGLE(AbrDom1)+6,""))</f>
        <v>44652</v>
      </c>
      <c r="I31" s="6">
        <f>_xlfn.SINGLE(IF(DAY(_xlfn.SINGLE(AbrDom1))=1,IF(AND(YEAR(_xlfn.SINGLE(AbrDom1))=_xlfn.SINGLE(AnoDoCalendário),MONTH(_xlfn.SINGLE(AbrDom1))=4),AbrDom1,""),IF(AND(YEAR(_xlfn.SINGLE(AbrDom1)+7)=_xlfn.SINGLE(AnoDoCalendário),MONTH(_xlfn.SINGLE(AbrDom1)+7)=4),_xlfn.SINGLE(AbrDom1)+7,"")))</f>
        <v>44653</v>
      </c>
      <c r="J31" s="6">
        <f>IF(DAY(_xlfn.SINGLE(AbrDom1))=1,IF(AND(YEAR(_xlfn.SINGLE(AbrDom1)+1)=_xlfn.SINGLE(AnoDoCalendário),MONTH(_xlfn.SINGLE(AbrDom1)+1)=4),_xlfn.SINGLE(AbrDom1)+1,""),IF(AND(YEAR(_xlfn.SINGLE(AbrDom1)+8)=_xlfn.SINGLE(AnoDoCalendário),MONTH(_xlfn.SINGLE(AbrDom1)+8)=4),_xlfn.SINGLE(AbrDom1)+8,""))</f>
        <v>44654</v>
      </c>
      <c r="K31" s="6">
        <f>IF(DAY(_xlfn.SINGLE(AbrDom1))=1,IF(AND(YEAR(_xlfn.SINGLE(AbrDom1)+2)=_xlfn.SINGLE(AnoDoCalendário),MONTH(_xlfn.SINGLE(AbrDom1)+2)=4),_xlfn.SINGLE(AbrDom1)+2,""),IF(AND(YEAR(_xlfn.SINGLE(AbrDom1)+9)=_xlfn.SINGLE(AnoDoCalendário),MONTH(_xlfn.SINGLE(AbrDom1)+9)=4),_xlfn.SINGLE(AbrDom1)+9,""))</f>
        <v>44655</v>
      </c>
      <c r="L31" s="6">
        <f>IF(DAY(_xlfn.SINGLE(AbrDom1))=1,IF(AND(YEAR(_xlfn.SINGLE(AbrDom1)+3)=_xlfn.SINGLE(AnoDoCalendário),MONTH(_xlfn.SINGLE(AbrDom1)+3)=4),_xlfn.SINGLE(AbrDom1)+3,""),IF(AND(YEAR(_xlfn.SINGLE(AbrDom1)+10)=_xlfn.SINGLE(AnoDoCalendário),MONTH(_xlfn.SINGLE(AbrDom1)+10)=4),_xlfn.SINGLE(AbrDom1)+10,""))</f>
        <v>44656</v>
      </c>
      <c r="M31" s="6">
        <f>IF(DAY(_xlfn.SINGLE(AbrDom1))=1,IF(AND(YEAR(_xlfn.SINGLE(AbrDom1)+4)=_xlfn.SINGLE(AnoDoCalendário),MONTH(_xlfn.SINGLE(AbrDom1)+4)=4),_xlfn.SINGLE(AbrDom1)+4,""),IF(AND(YEAR(_xlfn.SINGLE(AbrDom1)+11)=_xlfn.SINGLE(AnoDoCalendário),MONTH(_xlfn.SINGLE(AbrDom1)+11)=4),_xlfn.SINGLE(AbrDom1)+11,""))</f>
        <v>44657</v>
      </c>
      <c r="N31" s="6">
        <f>IF(DAY(_xlfn.SINGLE(AbrDom1))=1,IF(AND(YEAR(_xlfn.SINGLE(AbrDom1)+5)=_xlfn.SINGLE(AnoDoCalendário),MONTH(_xlfn.SINGLE(AbrDom1)+5)=4),_xlfn.SINGLE(AbrDom1)+5,""),IF(AND(YEAR(_xlfn.SINGLE(AbrDom1)+12)=_xlfn.SINGLE(AnoDoCalendário),MONTH(_xlfn.SINGLE(AbrDom1)+12)=4),_xlfn.SINGLE(AbrDom1)+12,""))</f>
        <v>44658</v>
      </c>
      <c r="O31" s="6">
        <f>IF(DAY(_xlfn.SINGLE(AbrDom1))=1,IF(AND(YEAR(_xlfn.SINGLE(AbrDom1)+6)=_xlfn.SINGLE(AnoDoCalendário),MONTH(_xlfn.SINGLE(AbrDom1)+6)=4),_xlfn.SINGLE(AbrDom1)+6,""),IF(AND(YEAR(_xlfn.SINGLE(AbrDom1)+13)=_xlfn.SINGLE(AnoDoCalendário),MONTH(_xlfn.SINGLE(AbrDom1)+13)=4),_xlfn.SINGLE(AbrDom1)+13,""))</f>
        <v>44659</v>
      </c>
      <c r="P31" s="6">
        <f>IF(DAY(_xlfn.SINGLE(AbrDom1))=1,IF(AND(YEAR(_xlfn.SINGLE(AbrDom1)+7)=_xlfn.SINGLE(AnoDoCalendário),MONTH(_xlfn.SINGLE(AbrDom1)+7)=4),_xlfn.SINGLE(AbrDom1)+7,""),IF(AND(YEAR(_xlfn.SINGLE(AbrDom1)+14)=_xlfn.SINGLE(AnoDoCalendário),MONTH(_xlfn.SINGLE(AbrDom1)+14)=4),_xlfn.SINGLE(AbrDom1)+14,""))</f>
        <v>44660</v>
      </c>
      <c r="Q31" s="6">
        <f>IF(DAY(_xlfn.SINGLE(AbrDom1))=1,IF(AND(YEAR(_xlfn.SINGLE(AbrDom1)+8)=_xlfn.SINGLE(AnoDoCalendário),MONTH(_xlfn.SINGLE(AbrDom1)+8)=4),_xlfn.SINGLE(AbrDom1)+8,""),IF(AND(YEAR(_xlfn.SINGLE(AbrDom1)+15)=_xlfn.SINGLE(AnoDoCalendário),MONTH(_xlfn.SINGLE(AbrDom1)+15)=4),_xlfn.SINGLE(AbrDom1)+15,""))</f>
        <v>44661</v>
      </c>
      <c r="R31" s="6">
        <f>IF(DAY(_xlfn.SINGLE(AbrDom1))=1,IF(AND(YEAR(_xlfn.SINGLE(AbrDom1)+9)=_xlfn.SINGLE(AnoDoCalendário),MONTH(_xlfn.SINGLE(AbrDom1)+9)=4),_xlfn.SINGLE(AbrDom1)+9,""),IF(AND(YEAR(_xlfn.SINGLE(AbrDom1)+16)=_xlfn.SINGLE(AnoDoCalendário),MONTH(_xlfn.SINGLE(AbrDom1)+16)=4),_xlfn.SINGLE(AbrDom1)+16,""))</f>
        <v>44662</v>
      </c>
      <c r="S31" s="6">
        <f>IF(DAY(_xlfn.SINGLE(AbrDom1))=1,IF(AND(YEAR(_xlfn.SINGLE(AbrDom1)+10)=_xlfn.SINGLE(AnoDoCalendário),MONTH(_xlfn.SINGLE(AbrDom1)+10)=4),_xlfn.SINGLE(AbrDom1)+10,""),IF(AND(YEAR(_xlfn.SINGLE(AbrDom1)+17)=_xlfn.SINGLE(AnoDoCalendário),MONTH(_xlfn.SINGLE(AbrDom1)+17)=4),_xlfn.SINGLE(AbrDom1)+17,""))</f>
        <v>44663</v>
      </c>
      <c r="T31" s="6">
        <f>IF(DAY(_xlfn.SINGLE(AbrDom1))=1,IF(AND(YEAR(_xlfn.SINGLE(AbrDom1)+11)=_xlfn.SINGLE(AnoDoCalendário),MONTH(_xlfn.SINGLE(AbrDom1)+11)=4),_xlfn.SINGLE(AbrDom1)+11,""),IF(AND(YEAR(_xlfn.SINGLE(AbrDom1)+18)=_xlfn.SINGLE(AnoDoCalendário),MONTH(_xlfn.SINGLE(AbrDom1)+18)=4),_xlfn.SINGLE(AbrDom1)+18,""))</f>
        <v>44664</v>
      </c>
      <c r="U31" s="6">
        <f>IF(DAY(_xlfn.SINGLE(AbrDom1))=1,IF(AND(YEAR(_xlfn.SINGLE(AbrDom1)+12)=_xlfn.SINGLE(AnoDoCalendário),MONTH(_xlfn.SINGLE(AbrDom1)+12)=4),_xlfn.SINGLE(AbrDom1)+12,""),IF(AND(YEAR(_xlfn.SINGLE(AbrDom1)+19)=_xlfn.SINGLE(AnoDoCalendário),MONTH(_xlfn.SINGLE(AbrDom1)+19)=4),_xlfn.SINGLE(AbrDom1)+19,""))</f>
        <v>44665</v>
      </c>
      <c r="V31" s="6">
        <f>IF(DAY(_xlfn.SINGLE(AbrDom1))=1,IF(AND(YEAR(_xlfn.SINGLE(AbrDom1)+13)=_xlfn.SINGLE(AnoDoCalendário),MONTH(_xlfn.SINGLE(AbrDom1)+13)=4),_xlfn.SINGLE(AbrDom1)+13,""),IF(AND(YEAR(_xlfn.SINGLE(AbrDom1)+20)=_xlfn.SINGLE(AnoDoCalendário),MONTH(_xlfn.SINGLE(AbrDom1)+20)=4),_xlfn.SINGLE(AbrDom1)+20,""))</f>
        <v>44666</v>
      </c>
      <c r="W31" s="6">
        <f>IF(DAY(_xlfn.SINGLE(AbrDom1))=1,IF(AND(YEAR(_xlfn.SINGLE(AbrDom1)+14)=_xlfn.SINGLE(AnoDoCalendário),MONTH(_xlfn.SINGLE(AbrDom1)+14)=4),_xlfn.SINGLE(AbrDom1)+14,""),IF(AND(YEAR(_xlfn.SINGLE(AbrDom1)+21)=_xlfn.SINGLE(AnoDoCalendário),MONTH(_xlfn.SINGLE(AbrDom1)+21)=4),_xlfn.SINGLE(AbrDom1)+21,""))</f>
        <v>44667</v>
      </c>
      <c r="X31" s="6">
        <f>IF(DAY(_xlfn.SINGLE(AbrDom1))=1,IF(AND(YEAR(_xlfn.SINGLE(AbrDom1)+15)=_xlfn.SINGLE(AnoDoCalendário),MONTH(_xlfn.SINGLE(AbrDom1)+15)=4),_xlfn.SINGLE(AbrDom1)+15,""),IF(AND(YEAR(_xlfn.SINGLE(AbrDom1)+22)=_xlfn.SINGLE(AnoDoCalendário),MONTH(_xlfn.SINGLE(AbrDom1)+22)=4),_xlfn.SINGLE(AbrDom1)+22,""))</f>
        <v>44668</v>
      </c>
      <c r="Y31" s="6">
        <f>IF(DAY(_xlfn.SINGLE(AbrDom1))=1,IF(AND(YEAR(_xlfn.SINGLE(AbrDom1)+16)=_xlfn.SINGLE(AnoDoCalendário),MONTH(_xlfn.SINGLE(AbrDom1)+16)=4),_xlfn.SINGLE(AbrDom1)+16,""),IF(AND(YEAR(_xlfn.SINGLE(AbrDom1)+23)=_xlfn.SINGLE(AnoDoCalendário),MONTH(_xlfn.SINGLE(AbrDom1)+23)=4),_xlfn.SINGLE(AbrDom1)+23,""))</f>
        <v>44669</v>
      </c>
      <c r="Z31" s="6">
        <f>IF(DAY(_xlfn.SINGLE(AbrDom1))=1,IF(AND(YEAR(_xlfn.SINGLE(AbrDom1)+17)=_xlfn.SINGLE(AnoDoCalendário),MONTH(_xlfn.SINGLE(AbrDom1)+17)=4),_xlfn.SINGLE(AbrDom1)+17,""),IF(AND(YEAR(_xlfn.SINGLE(AbrDom1)+24)=_xlfn.SINGLE(AnoDoCalendário),MONTH(_xlfn.SINGLE(AbrDom1)+24)=4),_xlfn.SINGLE(AbrDom1)+24,""))</f>
        <v>44670</v>
      </c>
      <c r="AA31" s="6">
        <f>IF(DAY(_xlfn.SINGLE(AbrDom1))=1,IF(AND(YEAR(_xlfn.SINGLE(AbrDom1)+18)=_xlfn.SINGLE(AnoDoCalendário),MONTH(_xlfn.SINGLE(AbrDom1)+18)=4),_xlfn.SINGLE(AbrDom1)+18,""),IF(AND(YEAR(_xlfn.SINGLE(AbrDom1)+25)=_xlfn.SINGLE(AnoDoCalendário),MONTH(_xlfn.SINGLE(AbrDom1)+25)=4),_xlfn.SINGLE(AbrDom1)+25,""))</f>
        <v>44671</v>
      </c>
      <c r="AB31" s="6">
        <f>IF(DAY(_xlfn.SINGLE(AbrDom1))=1,IF(AND(YEAR(_xlfn.SINGLE(AbrDom1)+19)=_xlfn.SINGLE(AnoDoCalendário),MONTH(_xlfn.SINGLE(AbrDom1)+19)=4),_xlfn.SINGLE(AbrDom1)+19,""),IF(AND(YEAR(_xlfn.SINGLE(AbrDom1)+26)=_xlfn.SINGLE(AnoDoCalendário),MONTH(_xlfn.SINGLE(AbrDom1)+26)=4),_xlfn.SINGLE(AbrDom1)+26,""))</f>
        <v>44672</v>
      </c>
      <c r="AC31" s="6">
        <f>IF(DAY(_xlfn.SINGLE(AbrDom1))=1,IF(AND(YEAR(_xlfn.SINGLE(AbrDom1)+20)=_xlfn.SINGLE(AnoDoCalendário),MONTH(_xlfn.SINGLE(AbrDom1)+20)=4),_xlfn.SINGLE(AbrDom1)+20,""),IF(AND(YEAR(_xlfn.SINGLE(AbrDom1)+27)=_xlfn.SINGLE(AnoDoCalendário),MONTH(_xlfn.SINGLE(AbrDom1)+27)=4),_xlfn.SINGLE(AbrDom1)+27,""))</f>
        <v>44673</v>
      </c>
      <c r="AD31" s="6">
        <f>IF(DAY(_xlfn.SINGLE(AbrDom1))=1,IF(AND(YEAR(_xlfn.SINGLE(AbrDom1)+21)=_xlfn.SINGLE(AnoDoCalendário),MONTH(_xlfn.SINGLE(AbrDom1)+21)=4),_xlfn.SINGLE(AbrDom1)+21,""),IF(AND(YEAR(_xlfn.SINGLE(AbrDom1)+28)=_xlfn.SINGLE(AnoDoCalendário),MONTH(_xlfn.SINGLE(AbrDom1)+28)=4),_xlfn.SINGLE(AbrDom1)+28,""))</f>
        <v>44674</v>
      </c>
      <c r="AE31" s="6">
        <f>IF(DAY(_xlfn.SINGLE(AbrDom1))=1,IF(AND(YEAR(_xlfn.SINGLE(AbrDom1)+22)=_xlfn.SINGLE(AnoDoCalendário),MONTH(_xlfn.SINGLE(AbrDom1)+22)=4),_xlfn.SINGLE(AbrDom1)+22,""),IF(AND(YEAR(_xlfn.SINGLE(AbrDom1)+29)=_xlfn.SINGLE(AnoDoCalendário),MONTH(_xlfn.SINGLE(AbrDom1)+29)=4),_xlfn.SINGLE(AbrDom1)+29,""))</f>
        <v>44675</v>
      </c>
      <c r="AF31" s="6">
        <f>IF(DAY(_xlfn.SINGLE(AbrDom1))=1,IF(AND(YEAR(_xlfn.SINGLE(AbrDom1)+23)=_xlfn.SINGLE(AnoDoCalendário),MONTH(_xlfn.SINGLE(AbrDom1)+23)=4),_xlfn.SINGLE(AbrDom1)+23,""),IF(AND(YEAR(_xlfn.SINGLE(AbrDom1)+30)=_xlfn.SINGLE(AnoDoCalendário),MONTH(_xlfn.SINGLE(AbrDom1)+30)=4),_xlfn.SINGLE(AbrDom1)+30,""))</f>
        <v>44676</v>
      </c>
      <c r="AG31" s="6">
        <f>IF(DAY(_xlfn.SINGLE(AbrDom1))=1,IF(AND(YEAR(_xlfn.SINGLE(AbrDom1)+24)=_xlfn.SINGLE(AnoDoCalendário),MONTH(_xlfn.SINGLE(AbrDom1)+24)=4),_xlfn.SINGLE(AbrDom1)+24,""),IF(AND(YEAR(_xlfn.SINGLE(AbrDom1)+31)=_xlfn.SINGLE(AnoDoCalendário),MONTH(_xlfn.SINGLE(AbrDom1)+31)=4),_xlfn.SINGLE(AbrDom1)+31,""))</f>
        <v>44677</v>
      </c>
      <c r="AH31" s="6">
        <f>IF(DAY(_xlfn.SINGLE(AbrDom1))=1,IF(AND(YEAR(_xlfn.SINGLE(AbrDom1)+25)=_xlfn.SINGLE(AnoDoCalendário),MONTH(_xlfn.SINGLE(AbrDom1)+25)=4),_xlfn.SINGLE(AbrDom1)+25,""),IF(AND(YEAR(_xlfn.SINGLE(AbrDom1)+32)=_xlfn.SINGLE(AnoDoCalendário),MONTH(_xlfn.SINGLE(AbrDom1)+32)=4),_xlfn.SINGLE(AbrDom1)+32,""))</f>
        <v>44678</v>
      </c>
      <c r="AI31" s="6">
        <f>IF(DAY(_xlfn.SINGLE(AbrDom1))=1,IF(AND(YEAR(_xlfn.SINGLE(AbrDom1)+26)=_xlfn.SINGLE(AnoDoCalendário),MONTH(_xlfn.SINGLE(AbrDom1)+26)=4),_xlfn.SINGLE(AbrDom1)+26,""),IF(AND(YEAR(_xlfn.SINGLE(AbrDom1)+33)=_xlfn.SINGLE(AnoDoCalendário),MONTH(_xlfn.SINGLE(AbrDom1)+33)=4),_xlfn.SINGLE(AbrDom1)+33,""))</f>
        <v>44679</v>
      </c>
      <c r="AJ31" s="6">
        <f>IF(DAY(_xlfn.SINGLE(AbrDom1))=1,IF(AND(YEAR(_xlfn.SINGLE(AbrDom1)+27)=_xlfn.SINGLE(AnoDoCalendário),MONTH(_xlfn.SINGLE(AbrDom1)+27)=4),_xlfn.SINGLE(AbrDom1)+27,""),IF(AND(YEAR(_xlfn.SINGLE(AbrDom1)+34)=_xlfn.SINGLE(AnoDoCalendário),MONTH(_xlfn.SINGLE(AbrDom1)+34)=4),_xlfn.SINGLE(AbrDom1)+34,""))</f>
        <v>44680</v>
      </c>
      <c r="AK31" s="6">
        <f>IF(DAY(_xlfn.SINGLE(AbrDom1))=1,IF(AND(YEAR(_xlfn.SINGLE(AbrDom1)+28)=_xlfn.SINGLE(AnoDoCalendário),MONTH(_xlfn.SINGLE(AbrDom1)+28)=4),_xlfn.SINGLE(AbrDom1)+28,""),IF(AND(YEAR(_xlfn.SINGLE(AbrDom1)+35)=_xlfn.SINGLE(AnoDoCalendário),MONTH(_xlfn.SINGLE(AbrDom1)+35)=4),_xlfn.SINGLE(AbrDom1)+35,""))</f>
        <v>44681</v>
      </c>
      <c r="AL31" s="6" t="str">
        <f>IF(DAY(_xlfn.SINGLE(AbrDom1))=1,IF(AND(YEAR(_xlfn.SINGLE(AbrDom1)+29)=_xlfn.SINGLE(AnoDoCalendário),MONTH(_xlfn.SINGLE(AbrDom1)+29)=4),_xlfn.SINGLE(AbrDom1)+29,""),IF(AND(YEAR(_xlfn.SINGLE(AbrDom1)+36)=_xlfn.SINGLE(AnoDoCalendário),MONTH(_xlfn.SINGLE(AbrDom1)+36)=4),_xlfn.SINGLE(AbrDom1)+36,""))</f>
        <v/>
      </c>
      <c r="AM31" s="7" t="str">
        <f>IF(DAY(_xlfn.SINGLE(AbrDom1))=1,IF(AND(YEAR(_xlfn.SINGLE(AbrDom1)+30)=_xlfn.SINGLE(AnoDoCalendário),MONTH(_xlfn.SINGLE(AbrDom1)+30)=4),_xlfn.SINGLE(AbrDom1)+30,""),IF(AND(YEAR(_xlfn.SINGLE(AbrDom1)+37)=_xlfn.SINGLE(AnoDoCalendário),MONTH(_xlfn.SINGLE(AbrDom1)+37)=4),_xlfn.SINGLE(AbrDom1)+37,""))</f>
        <v/>
      </c>
    </row>
    <row r="32" spans="2:39" s="8" customFormat="1" ht="18.95" customHeight="1">
      <c r="B32" s="44"/>
      <c r="C32" s="9" t="s">
        <v>1</v>
      </c>
      <c r="D32" s="9" t="s">
        <v>2</v>
      </c>
      <c r="E32" s="9" t="s">
        <v>3</v>
      </c>
      <c r="F32" s="9" t="s">
        <v>4</v>
      </c>
      <c r="G32" s="9" t="s">
        <v>5</v>
      </c>
      <c r="H32" s="9" t="s">
        <v>6</v>
      </c>
      <c r="I32" s="9" t="s">
        <v>7</v>
      </c>
      <c r="J32" s="9" t="s">
        <v>1</v>
      </c>
      <c r="K32" s="9" t="s">
        <v>2</v>
      </c>
      <c r="L32" s="9" t="s">
        <v>3</v>
      </c>
      <c r="M32" s="9" t="s">
        <v>4</v>
      </c>
      <c r="N32" s="9" t="s">
        <v>5</v>
      </c>
      <c r="O32" s="9" t="s">
        <v>6</v>
      </c>
      <c r="P32" s="9" t="s">
        <v>7</v>
      </c>
      <c r="Q32" s="9" t="s">
        <v>1</v>
      </c>
      <c r="R32" s="9" t="s">
        <v>2</v>
      </c>
      <c r="S32" s="9" t="s">
        <v>3</v>
      </c>
      <c r="T32" s="9" t="s">
        <v>4</v>
      </c>
      <c r="U32" s="9" t="s">
        <v>5</v>
      </c>
      <c r="V32" s="9" t="s">
        <v>6</v>
      </c>
      <c r="W32" s="9" t="s">
        <v>7</v>
      </c>
      <c r="X32" s="9" t="s">
        <v>1</v>
      </c>
      <c r="Y32" s="9" t="s">
        <v>2</v>
      </c>
      <c r="Z32" s="9" t="s">
        <v>3</v>
      </c>
      <c r="AA32" s="9" t="s">
        <v>4</v>
      </c>
      <c r="AB32" s="9" t="s">
        <v>5</v>
      </c>
      <c r="AC32" s="9" t="s">
        <v>6</v>
      </c>
      <c r="AD32" s="9" t="s">
        <v>7</v>
      </c>
      <c r="AE32" s="9" t="s">
        <v>1</v>
      </c>
      <c r="AF32" s="9" t="s">
        <v>2</v>
      </c>
      <c r="AG32" s="9" t="s">
        <v>3</v>
      </c>
      <c r="AH32" s="9" t="s">
        <v>4</v>
      </c>
      <c r="AI32" s="9" t="s">
        <v>5</v>
      </c>
      <c r="AJ32" s="9" t="s">
        <v>6</v>
      </c>
      <c r="AK32" s="9" t="s">
        <v>7</v>
      </c>
      <c r="AL32" s="9" t="s">
        <v>1</v>
      </c>
      <c r="AM32" s="10" t="s">
        <v>2</v>
      </c>
    </row>
    <row r="33" spans="2:39" ht="18.95" customHeight="1">
      <c r="B33" s="4" t="s">
        <v>8</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row>
    <row r="34" spans="2:39" ht="18.95" customHeight="1">
      <c r="B34" s="4" t="s">
        <v>9</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2:39" ht="18.95" customHeight="1">
      <c r="B35" s="4" t="s">
        <v>10</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2:39" ht="18.95" customHeight="1">
      <c r="B36" s="4" t="s">
        <v>11</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2:39" ht="18.95" customHeight="1">
      <c r="B37" s="5" t="s">
        <v>12</v>
      </c>
      <c r="C37" s="3"/>
      <c r="D37" s="3"/>
      <c r="E37" s="3"/>
      <c r="F37" s="3"/>
      <c r="G37" s="3"/>
      <c r="H37" s="18"/>
      <c r="I37" s="18"/>
      <c r="J37" s="18"/>
      <c r="K37" s="18"/>
      <c r="L37" s="18"/>
      <c r="M37" s="18"/>
      <c r="N37" s="18"/>
      <c r="O37" s="18"/>
      <c r="P37" s="18"/>
      <c r="Q37" s="18"/>
      <c r="R37" s="18"/>
      <c r="S37" s="18"/>
      <c r="T37" s="18"/>
      <c r="U37" s="18"/>
      <c r="V37" s="18"/>
      <c r="W37" s="3"/>
      <c r="X37" s="3"/>
      <c r="Y37" s="3"/>
      <c r="Z37" s="3"/>
      <c r="AA37" s="3"/>
      <c r="AB37" s="3"/>
      <c r="AC37" s="3"/>
      <c r="AD37" s="3"/>
      <c r="AE37" s="3"/>
      <c r="AF37" s="3"/>
      <c r="AG37" s="3"/>
      <c r="AH37" s="3"/>
      <c r="AI37" s="3"/>
      <c r="AJ37" s="3"/>
      <c r="AK37" s="3"/>
      <c r="AL37" s="3"/>
      <c r="AM37" s="3"/>
    </row>
    <row r="38" spans="2:39" ht="18.95" customHeight="1">
      <c r="B38" s="5" t="s">
        <v>13</v>
      </c>
      <c r="C38" s="3"/>
      <c r="D38" s="3"/>
      <c r="E38" s="3"/>
      <c r="F38" s="3"/>
      <c r="G38" s="3"/>
      <c r="H38" s="3"/>
      <c r="I38" s="3"/>
      <c r="J38" s="3"/>
      <c r="K38" s="3"/>
      <c r="L38" s="3"/>
      <c r="M38" s="3"/>
      <c r="N38" s="3"/>
      <c r="O38" s="3"/>
      <c r="P38" s="3"/>
      <c r="Q38" s="3"/>
      <c r="R38" s="18"/>
      <c r="S38" s="18"/>
      <c r="T38" s="18"/>
      <c r="U38" s="18"/>
      <c r="V38" s="18"/>
      <c r="W38" s="18"/>
      <c r="X38" s="18"/>
      <c r="Y38" s="18"/>
      <c r="Z38" s="18"/>
      <c r="AA38" s="18"/>
      <c r="AB38" s="18"/>
      <c r="AC38" s="18"/>
      <c r="AD38" s="18"/>
      <c r="AE38" s="18"/>
      <c r="AF38" s="18"/>
      <c r="AG38" s="3"/>
      <c r="AH38" s="3"/>
      <c r="AI38" s="3"/>
      <c r="AJ38" s="3"/>
      <c r="AK38" s="3"/>
      <c r="AL38" s="3"/>
      <c r="AM38" s="3"/>
    </row>
    <row r="39" spans="2:39" ht="12" customHeight="1"/>
    <row r="40" spans="2:39" s="8" customFormat="1" ht="18.95" customHeight="1">
      <c r="B40" s="43">
        <f>DATE(_xlfn.SINGLE(AnoDoCalendário),5,1)</f>
        <v>44682</v>
      </c>
      <c r="C40" s="6">
        <f>IF(DAY(_xlfn.SINGLE(MaiDom1))=1,"",IF(AND(YEAR(_xlfn.SINGLE(MaiDom1)+1)=_xlfn.SINGLE(AnoDoCalendário),MONTH(_xlfn.SINGLE(MaiDom1)+1)=5),_xlfn.SINGLE(MaiDom1)+1,""))</f>
        <v>44682</v>
      </c>
      <c r="D40" s="6">
        <f>IF(DAY(_xlfn.SINGLE(MaiDom1))=1,"",IF(AND(YEAR(_xlfn.SINGLE(MaiDom1)+2)=_xlfn.SINGLE(AnoDoCalendário),MONTH(_xlfn.SINGLE(MaiDom1)+2)=5),_xlfn.SINGLE(MaiDom1)+2,""))</f>
        <v>44683</v>
      </c>
      <c r="E40" s="6">
        <f>IF(DAY(_xlfn.SINGLE(MaiDom1))=1,"",IF(AND(YEAR(_xlfn.SINGLE(MaiDom1)+3)=_xlfn.SINGLE(AnoDoCalendário),MONTH(_xlfn.SINGLE(MaiDom1)+3)=5),_xlfn.SINGLE(MaiDom1)+3,""))</f>
        <v>44684</v>
      </c>
      <c r="F40" s="6">
        <f>IF(DAY(_xlfn.SINGLE(MaiDom1))=1,"",IF(AND(YEAR(_xlfn.SINGLE(MaiDom1)+4)=_xlfn.SINGLE(AnoDoCalendário),MONTH(_xlfn.SINGLE(MaiDom1)+4)=5),_xlfn.SINGLE(MaiDom1)+4,""))</f>
        <v>44685</v>
      </c>
      <c r="G40" s="6">
        <f>IF(DAY(_xlfn.SINGLE(MaiDom1))=1,"",IF(AND(YEAR(_xlfn.SINGLE(MaiDom1)+5)=_xlfn.SINGLE(AnoDoCalendário),MONTH(_xlfn.SINGLE(MaiDom1)+5)=5),_xlfn.SINGLE(MaiDom1)+5,""))</f>
        <v>44686</v>
      </c>
      <c r="H40" s="6">
        <f>IF(DAY(_xlfn.SINGLE(MaiDom1))=1,"",IF(AND(YEAR(_xlfn.SINGLE(MaiDom1)+6)=_xlfn.SINGLE(AnoDoCalendário),MONTH(_xlfn.SINGLE(MaiDom1)+6)=5),_xlfn.SINGLE(MaiDom1)+6,""))</f>
        <v>44687</v>
      </c>
      <c r="I40" s="6">
        <f>_xlfn.SINGLE(IF(DAY(_xlfn.SINGLE(MaiDom1))=1,IF(AND(YEAR(_xlfn.SINGLE(MaiDom1))=_xlfn.SINGLE(AnoDoCalendário),MONTH(_xlfn.SINGLE(MaiDom1))=5),MaiDom1,""),IF(AND(YEAR(_xlfn.SINGLE(MaiDom1)+7)=_xlfn.SINGLE(AnoDoCalendário),MONTH(_xlfn.SINGLE(MaiDom1)+7)=5),_xlfn.SINGLE(MaiDom1)+7,"")))</f>
        <v>44688</v>
      </c>
      <c r="J40" s="6">
        <f>IF(DAY(_xlfn.SINGLE(MaiDom1))=1,IF(AND(YEAR(_xlfn.SINGLE(MaiDom1)+1)=_xlfn.SINGLE(AnoDoCalendário),MONTH(_xlfn.SINGLE(MaiDom1)+1)=5),_xlfn.SINGLE(MaiDom1)+1,""),IF(AND(YEAR(_xlfn.SINGLE(MaiDom1)+8)=_xlfn.SINGLE(AnoDoCalendário),MONTH(_xlfn.SINGLE(MaiDom1)+8)=5),_xlfn.SINGLE(MaiDom1)+8,""))</f>
        <v>44689</v>
      </c>
      <c r="K40" s="6">
        <f>IF(DAY(_xlfn.SINGLE(MaiDom1))=1,IF(AND(YEAR(_xlfn.SINGLE(MaiDom1)+2)=_xlfn.SINGLE(AnoDoCalendário),MONTH(_xlfn.SINGLE(MaiDom1)+2)=5),_xlfn.SINGLE(MaiDom1)+2,""),IF(AND(YEAR(_xlfn.SINGLE(MaiDom1)+9)=_xlfn.SINGLE(AnoDoCalendário),MONTH(_xlfn.SINGLE(MaiDom1)+9)=5),_xlfn.SINGLE(MaiDom1)+9,""))</f>
        <v>44690</v>
      </c>
      <c r="L40" s="6">
        <f>IF(DAY(_xlfn.SINGLE(MaiDom1))=1,IF(AND(YEAR(_xlfn.SINGLE(MaiDom1)+3)=_xlfn.SINGLE(AnoDoCalendário),MONTH(_xlfn.SINGLE(MaiDom1)+3)=5),_xlfn.SINGLE(MaiDom1)+3,""),IF(AND(YEAR(_xlfn.SINGLE(MaiDom1)+10)=_xlfn.SINGLE(AnoDoCalendário),MONTH(_xlfn.SINGLE(MaiDom1)+10)=5),_xlfn.SINGLE(MaiDom1)+10,""))</f>
        <v>44691</v>
      </c>
      <c r="M40" s="6">
        <f>IF(DAY(_xlfn.SINGLE(MaiDom1))=1,IF(AND(YEAR(_xlfn.SINGLE(MaiDom1)+4)=_xlfn.SINGLE(AnoDoCalendário),MONTH(_xlfn.SINGLE(MaiDom1)+4)=5),_xlfn.SINGLE(MaiDom1)+4,""),IF(AND(YEAR(_xlfn.SINGLE(MaiDom1)+11)=_xlfn.SINGLE(AnoDoCalendário),MONTH(_xlfn.SINGLE(MaiDom1)+11)=5),_xlfn.SINGLE(MaiDom1)+11,""))</f>
        <v>44692</v>
      </c>
      <c r="N40" s="6">
        <f>IF(DAY(_xlfn.SINGLE(MaiDom1))=1,IF(AND(YEAR(_xlfn.SINGLE(MaiDom1)+5)=_xlfn.SINGLE(AnoDoCalendário),MONTH(_xlfn.SINGLE(MaiDom1)+5)=5),_xlfn.SINGLE(MaiDom1)+5,""),IF(AND(YEAR(_xlfn.SINGLE(MaiDom1)+12)=_xlfn.SINGLE(AnoDoCalendário),MONTH(_xlfn.SINGLE(MaiDom1)+12)=5),_xlfn.SINGLE(MaiDom1)+12,""))</f>
        <v>44693</v>
      </c>
      <c r="O40" s="6">
        <f>IF(DAY(_xlfn.SINGLE(MaiDom1))=1,IF(AND(YEAR(_xlfn.SINGLE(MaiDom1)+6)=_xlfn.SINGLE(AnoDoCalendário),MONTH(_xlfn.SINGLE(MaiDom1)+6)=5),_xlfn.SINGLE(MaiDom1)+6,""),IF(AND(YEAR(_xlfn.SINGLE(MaiDom1)+13)=_xlfn.SINGLE(AnoDoCalendário),MONTH(_xlfn.SINGLE(MaiDom1)+13)=5),_xlfn.SINGLE(MaiDom1)+13,""))</f>
        <v>44694</v>
      </c>
      <c r="P40" s="6">
        <f>IF(DAY(_xlfn.SINGLE(MaiDom1))=1,IF(AND(YEAR(_xlfn.SINGLE(MaiDom1)+7)=_xlfn.SINGLE(AnoDoCalendário),MONTH(_xlfn.SINGLE(MaiDom1)+7)=5),_xlfn.SINGLE(MaiDom1)+7,""),IF(AND(YEAR(_xlfn.SINGLE(MaiDom1)+14)=_xlfn.SINGLE(AnoDoCalendário),MONTH(_xlfn.SINGLE(MaiDom1)+14)=5),_xlfn.SINGLE(MaiDom1)+14,""))</f>
        <v>44695</v>
      </c>
      <c r="Q40" s="6">
        <f>IF(DAY(_xlfn.SINGLE(MaiDom1))=1,IF(AND(YEAR(_xlfn.SINGLE(MaiDom1)+8)=_xlfn.SINGLE(AnoDoCalendário),MONTH(_xlfn.SINGLE(MaiDom1)+8)=5),_xlfn.SINGLE(MaiDom1)+8,""),IF(AND(YEAR(_xlfn.SINGLE(MaiDom1)+15)=_xlfn.SINGLE(AnoDoCalendário),MONTH(_xlfn.SINGLE(MaiDom1)+15)=5),_xlfn.SINGLE(MaiDom1)+15,""))</f>
        <v>44696</v>
      </c>
      <c r="R40" s="6">
        <f>IF(DAY(_xlfn.SINGLE(MaiDom1))=1,IF(AND(YEAR(_xlfn.SINGLE(MaiDom1)+9)=_xlfn.SINGLE(AnoDoCalendário),MONTH(_xlfn.SINGLE(MaiDom1)+9)=5),_xlfn.SINGLE(MaiDom1)+9,""),IF(AND(YEAR(_xlfn.SINGLE(MaiDom1)+16)=_xlfn.SINGLE(AnoDoCalendário),MONTH(_xlfn.SINGLE(MaiDom1)+16)=5),_xlfn.SINGLE(MaiDom1)+16,""))</f>
        <v>44697</v>
      </c>
      <c r="S40" s="6">
        <f>IF(DAY(_xlfn.SINGLE(MaiDom1))=1,IF(AND(YEAR(_xlfn.SINGLE(MaiDom1)+10)=_xlfn.SINGLE(AnoDoCalendário),MONTH(_xlfn.SINGLE(MaiDom1)+10)=5),_xlfn.SINGLE(MaiDom1)+10,""),IF(AND(YEAR(_xlfn.SINGLE(MaiDom1)+17)=_xlfn.SINGLE(AnoDoCalendário),MONTH(_xlfn.SINGLE(MaiDom1)+17)=5),_xlfn.SINGLE(MaiDom1)+17,""))</f>
        <v>44698</v>
      </c>
      <c r="T40" s="6">
        <f>IF(DAY(_xlfn.SINGLE(MaiDom1))=1,IF(AND(YEAR(_xlfn.SINGLE(MaiDom1)+11)=_xlfn.SINGLE(AnoDoCalendário),MONTH(_xlfn.SINGLE(MaiDom1)+11)=5),_xlfn.SINGLE(MaiDom1)+11,""),IF(AND(YEAR(_xlfn.SINGLE(MaiDom1)+18)=_xlfn.SINGLE(AnoDoCalendário),MONTH(_xlfn.SINGLE(MaiDom1)+18)=5),_xlfn.SINGLE(MaiDom1)+18,""))</f>
        <v>44699</v>
      </c>
      <c r="U40" s="6">
        <f>IF(DAY(_xlfn.SINGLE(MaiDom1))=1,IF(AND(YEAR(_xlfn.SINGLE(MaiDom1)+12)=_xlfn.SINGLE(AnoDoCalendário),MONTH(_xlfn.SINGLE(MaiDom1)+12)=5),_xlfn.SINGLE(MaiDom1)+12,""),IF(AND(YEAR(_xlfn.SINGLE(MaiDom1)+19)=_xlfn.SINGLE(AnoDoCalendário),MONTH(_xlfn.SINGLE(MaiDom1)+19)=5),_xlfn.SINGLE(MaiDom1)+19,""))</f>
        <v>44700</v>
      </c>
      <c r="V40" s="6">
        <f>IF(DAY(_xlfn.SINGLE(MaiDom1))=1,IF(AND(YEAR(_xlfn.SINGLE(MaiDom1)+13)=_xlfn.SINGLE(AnoDoCalendário),MONTH(_xlfn.SINGLE(MaiDom1)+13)=5),_xlfn.SINGLE(MaiDom1)+13,""),IF(AND(YEAR(_xlfn.SINGLE(MaiDom1)+20)=_xlfn.SINGLE(AnoDoCalendário),MONTH(_xlfn.SINGLE(MaiDom1)+20)=5),_xlfn.SINGLE(MaiDom1)+20,""))</f>
        <v>44701</v>
      </c>
      <c r="W40" s="6">
        <f>IF(DAY(_xlfn.SINGLE(MaiDom1))=1,IF(AND(YEAR(_xlfn.SINGLE(MaiDom1)+14)=_xlfn.SINGLE(AnoDoCalendário),MONTH(_xlfn.SINGLE(MaiDom1)+14)=5),_xlfn.SINGLE(MaiDom1)+14,""),IF(AND(YEAR(_xlfn.SINGLE(MaiDom1)+21)=_xlfn.SINGLE(AnoDoCalendário),MONTH(_xlfn.SINGLE(MaiDom1)+21)=5),_xlfn.SINGLE(MaiDom1)+21,""))</f>
        <v>44702</v>
      </c>
      <c r="X40" s="6">
        <f>IF(DAY(_xlfn.SINGLE(MaiDom1))=1,IF(AND(YEAR(_xlfn.SINGLE(MaiDom1)+15)=_xlfn.SINGLE(AnoDoCalendário),MONTH(_xlfn.SINGLE(MaiDom1)+15)=5),_xlfn.SINGLE(MaiDom1)+15,""),IF(AND(YEAR(_xlfn.SINGLE(MaiDom1)+22)=_xlfn.SINGLE(AnoDoCalendário),MONTH(_xlfn.SINGLE(MaiDom1)+22)=5),_xlfn.SINGLE(MaiDom1)+22,""))</f>
        <v>44703</v>
      </c>
      <c r="Y40" s="6">
        <f>IF(DAY(_xlfn.SINGLE(MaiDom1))=1,IF(AND(YEAR(_xlfn.SINGLE(MaiDom1)+16)=_xlfn.SINGLE(AnoDoCalendário),MONTH(_xlfn.SINGLE(MaiDom1)+16)=5),_xlfn.SINGLE(MaiDom1)+16,""),IF(AND(YEAR(_xlfn.SINGLE(MaiDom1)+23)=_xlfn.SINGLE(AnoDoCalendário),MONTH(_xlfn.SINGLE(MaiDom1)+23)=5),_xlfn.SINGLE(MaiDom1)+23,""))</f>
        <v>44704</v>
      </c>
      <c r="Z40" s="6">
        <f>IF(DAY(_xlfn.SINGLE(MaiDom1))=1,IF(AND(YEAR(_xlfn.SINGLE(MaiDom1)+17)=_xlfn.SINGLE(AnoDoCalendário),MONTH(_xlfn.SINGLE(MaiDom1)+17)=5),_xlfn.SINGLE(MaiDom1)+17,""),IF(AND(YEAR(_xlfn.SINGLE(MaiDom1)+24)=_xlfn.SINGLE(AnoDoCalendário),MONTH(_xlfn.SINGLE(MaiDom1)+24)=5),_xlfn.SINGLE(MaiDom1)+24,""))</f>
        <v>44705</v>
      </c>
      <c r="AA40" s="6">
        <f>IF(DAY(_xlfn.SINGLE(MaiDom1))=1,IF(AND(YEAR(_xlfn.SINGLE(MaiDom1)+18)=_xlfn.SINGLE(AnoDoCalendário),MONTH(_xlfn.SINGLE(MaiDom1)+18)=5),_xlfn.SINGLE(MaiDom1)+18,""),IF(AND(YEAR(_xlfn.SINGLE(MaiDom1)+25)=_xlfn.SINGLE(AnoDoCalendário),MONTH(_xlfn.SINGLE(MaiDom1)+25)=5),_xlfn.SINGLE(MaiDom1)+25,""))</f>
        <v>44706</v>
      </c>
      <c r="AB40" s="6">
        <f>IF(DAY(_xlfn.SINGLE(MaiDom1))=1,IF(AND(YEAR(_xlfn.SINGLE(MaiDom1)+19)=_xlfn.SINGLE(AnoDoCalendário),MONTH(_xlfn.SINGLE(MaiDom1)+19)=5),_xlfn.SINGLE(MaiDom1)+19,""),IF(AND(YEAR(_xlfn.SINGLE(MaiDom1)+26)=_xlfn.SINGLE(AnoDoCalendário),MONTH(_xlfn.SINGLE(MaiDom1)+26)=5),_xlfn.SINGLE(MaiDom1)+26,""))</f>
        <v>44707</v>
      </c>
      <c r="AC40" s="6">
        <f>IF(DAY(_xlfn.SINGLE(MaiDom1))=1,IF(AND(YEAR(_xlfn.SINGLE(MaiDom1)+20)=_xlfn.SINGLE(AnoDoCalendário),MONTH(_xlfn.SINGLE(MaiDom1)+20)=5),_xlfn.SINGLE(MaiDom1)+20,""),IF(AND(YEAR(_xlfn.SINGLE(MaiDom1)+27)=_xlfn.SINGLE(AnoDoCalendário),MONTH(_xlfn.SINGLE(MaiDom1)+27)=5),_xlfn.SINGLE(MaiDom1)+27,""))</f>
        <v>44708</v>
      </c>
      <c r="AD40" s="6">
        <f>IF(DAY(_xlfn.SINGLE(MaiDom1))=1,IF(AND(YEAR(_xlfn.SINGLE(MaiDom1)+21)=_xlfn.SINGLE(AnoDoCalendário),MONTH(_xlfn.SINGLE(MaiDom1)+21)=5),_xlfn.SINGLE(MaiDom1)+21,""),IF(AND(YEAR(_xlfn.SINGLE(MaiDom1)+28)=_xlfn.SINGLE(AnoDoCalendário),MONTH(_xlfn.SINGLE(MaiDom1)+28)=5),_xlfn.SINGLE(MaiDom1)+28,""))</f>
        <v>44709</v>
      </c>
      <c r="AE40" s="6">
        <f>IF(DAY(_xlfn.SINGLE(MaiDom1))=1,IF(AND(YEAR(_xlfn.SINGLE(MaiDom1)+22)=_xlfn.SINGLE(AnoDoCalendário),MONTH(_xlfn.SINGLE(MaiDom1)+22)=5),_xlfn.SINGLE(MaiDom1)+22,""),IF(AND(YEAR(_xlfn.SINGLE(MaiDom1)+29)=_xlfn.SINGLE(AnoDoCalendário),MONTH(_xlfn.SINGLE(MaiDom1)+29)=5),_xlfn.SINGLE(MaiDom1)+29,""))</f>
        <v>44710</v>
      </c>
      <c r="AF40" s="6">
        <f>IF(DAY(_xlfn.SINGLE(MaiDom1))=1,IF(AND(YEAR(_xlfn.SINGLE(MaiDom1)+23)=_xlfn.SINGLE(AnoDoCalendário),MONTH(_xlfn.SINGLE(MaiDom1)+23)=5),_xlfn.SINGLE(MaiDom1)+23,""),IF(AND(YEAR(_xlfn.SINGLE(MaiDom1)+30)=_xlfn.SINGLE(AnoDoCalendário),MONTH(_xlfn.SINGLE(MaiDom1)+30)=5),_xlfn.SINGLE(MaiDom1)+30,""))</f>
        <v>44711</v>
      </c>
      <c r="AG40" s="6">
        <f>IF(DAY(_xlfn.SINGLE(MaiDom1))=1,IF(AND(YEAR(_xlfn.SINGLE(MaiDom1)+24)=_xlfn.SINGLE(AnoDoCalendário),MONTH(_xlfn.SINGLE(MaiDom1)+24)=5),_xlfn.SINGLE(MaiDom1)+24,""),IF(AND(YEAR(_xlfn.SINGLE(MaiDom1)+31)=_xlfn.SINGLE(AnoDoCalendário),MONTH(_xlfn.SINGLE(MaiDom1)+31)=5),_xlfn.SINGLE(MaiDom1)+31,""))</f>
        <v>44712</v>
      </c>
      <c r="AH40" s="6" t="str">
        <f>IF(DAY(_xlfn.SINGLE(MaiDom1))=1,IF(AND(YEAR(_xlfn.SINGLE(MaiDom1)+25)=_xlfn.SINGLE(AnoDoCalendário),MONTH(_xlfn.SINGLE(MaiDom1)+25)=5),_xlfn.SINGLE(MaiDom1)+25,""),IF(AND(YEAR(_xlfn.SINGLE(MaiDom1)+32)=_xlfn.SINGLE(AnoDoCalendário),MONTH(_xlfn.SINGLE(MaiDom1)+32)=5),_xlfn.SINGLE(MaiDom1)+32,""))</f>
        <v/>
      </c>
      <c r="AI40" s="6" t="str">
        <f>IF(DAY(_xlfn.SINGLE(MaiDom1))=1,IF(AND(YEAR(_xlfn.SINGLE(MaiDom1)+26)=_xlfn.SINGLE(AnoDoCalendário),MONTH(_xlfn.SINGLE(MaiDom1)+26)=5),_xlfn.SINGLE(MaiDom1)+26,""),IF(AND(YEAR(_xlfn.SINGLE(MaiDom1)+33)=_xlfn.SINGLE(AnoDoCalendário),MONTH(_xlfn.SINGLE(MaiDom1)+33)=5),_xlfn.SINGLE(MaiDom1)+33,""))</f>
        <v/>
      </c>
      <c r="AJ40" s="6" t="str">
        <f>IF(DAY(_xlfn.SINGLE(MaiDom1))=1,IF(AND(YEAR(_xlfn.SINGLE(MaiDom1)+27)=_xlfn.SINGLE(AnoDoCalendário),MONTH(_xlfn.SINGLE(MaiDom1)+27)=5),_xlfn.SINGLE(MaiDom1)+27,""),IF(AND(YEAR(_xlfn.SINGLE(MaiDom1)+34)=_xlfn.SINGLE(AnoDoCalendário),MONTH(_xlfn.SINGLE(MaiDom1)+34)=5),_xlfn.SINGLE(MaiDom1)+34,""))</f>
        <v/>
      </c>
      <c r="AK40" s="6" t="str">
        <f>IF(DAY(_xlfn.SINGLE(MaiDom1))=1,IF(AND(YEAR(_xlfn.SINGLE(MaiDom1)+28)=_xlfn.SINGLE(AnoDoCalendário),MONTH(_xlfn.SINGLE(MaiDom1)+28)=5),_xlfn.SINGLE(MaiDom1)+28,""),IF(AND(YEAR(_xlfn.SINGLE(MaiDom1)+35)=_xlfn.SINGLE(AnoDoCalendário),MONTH(_xlfn.SINGLE(MaiDom1)+35)=5),_xlfn.SINGLE(MaiDom1)+35,""))</f>
        <v/>
      </c>
      <c r="AL40" s="6" t="str">
        <f>IF(DAY(_xlfn.SINGLE(MaiDom1))=1,IF(AND(YEAR(_xlfn.SINGLE(MaiDom1)+29)=_xlfn.SINGLE(AnoDoCalendário),MONTH(_xlfn.SINGLE(MaiDom1)+29)=5),_xlfn.SINGLE(MaiDom1)+29,""),IF(AND(YEAR(_xlfn.SINGLE(MaiDom1)+36)=_xlfn.SINGLE(AnoDoCalendário),MONTH(_xlfn.SINGLE(MaiDom1)+36)=5),_xlfn.SINGLE(MaiDom1)+36,""))</f>
        <v/>
      </c>
      <c r="AM40" s="7" t="str">
        <f>IF(DAY(_xlfn.SINGLE(MaiDom1))=1,IF(AND(YEAR(_xlfn.SINGLE(MaiDom1)+30)=_xlfn.SINGLE(AnoDoCalendário),MONTH(_xlfn.SINGLE(MaiDom1)+30)=5),_xlfn.SINGLE(MaiDom1)+30,""),IF(AND(YEAR(_xlfn.SINGLE(MaiDom1)+37)=_xlfn.SINGLE(AnoDoCalendário),MONTH(_xlfn.SINGLE(MaiDom1)+37)=5),_xlfn.SINGLE(MaiDom1)+37,""))</f>
        <v/>
      </c>
    </row>
    <row r="41" spans="2:39" s="8" customFormat="1" ht="18.95" customHeight="1">
      <c r="B41" s="44"/>
      <c r="C41" s="9" t="s">
        <v>1</v>
      </c>
      <c r="D41" s="9" t="s">
        <v>2</v>
      </c>
      <c r="E41" s="9" t="s">
        <v>3</v>
      </c>
      <c r="F41" s="9" t="s">
        <v>4</v>
      </c>
      <c r="G41" s="9" t="s">
        <v>5</v>
      </c>
      <c r="H41" s="9" t="s">
        <v>6</v>
      </c>
      <c r="I41" s="9" t="s">
        <v>7</v>
      </c>
      <c r="J41" s="9" t="s">
        <v>1</v>
      </c>
      <c r="K41" s="9" t="s">
        <v>2</v>
      </c>
      <c r="L41" s="9" t="s">
        <v>3</v>
      </c>
      <c r="M41" s="9" t="s">
        <v>4</v>
      </c>
      <c r="N41" s="9" t="s">
        <v>5</v>
      </c>
      <c r="O41" s="9" t="s">
        <v>6</v>
      </c>
      <c r="P41" s="9" t="s">
        <v>7</v>
      </c>
      <c r="Q41" s="9" t="s">
        <v>1</v>
      </c>
      <c r="R41" s="9" t="s">
        <v>2</v>
      </c>
      <c r="S41" s="9" t="s">
        <v>3</v>
      </c>
      <c r="T41" s="9" t="s">
        <v>4</v>
      </c>
      <c r="U41" s="9" t="s">
        <v>5</v>
      </c>
      <c r="V41" s="9" t="s">
        <v>6</v>
      </c>
      <c r="W41" s="9" t="s">
        <v>7</v>
      </c>
      <c r="X41" s="9" t="s">
        <v>1</v>
      </c>
      <c r="Y41" s="9" t="s">
        <v>2</v>
      </c>
      <c r="Z41" s="9" t="s">
        <v>3</v>
      </c>
      <c r="AA41" s="9" t="s">
        <v>4</v>
      </c>
      <c r="AB41" s="9" t="s">
        <v>5</v>
      </c>
      <c r="AC41" s="9" t="s">
        <v>6</v>
      </c>
      <c r="AD41" s="9" t="s">
        <v>7</v>
      </c>
      <c r="AE41" s="9" t="s">
        <v>1</v>
      </c>
      <c r="AF41" s="9" t="s">
        <v>2</v>
      </c>
      <c r="AG41" s="9" t="s">
        <v>3</v>
      </c>
      <c r="AH41" s="9" t="s">
        <v>4</v>
      </c>
      <c r="AI41" s="9" t="s">
        <v>5</v>
      </c>
      <c r="AJ41" s="9" t="s">
        <v>6</v>
      </c>
      <c r="AK41" s="9" t="s">
        <v>7</v>
      </c>
      <c r="AL41" s="9" t="s">
        <v>1</v>
      </c>
      <c r="AM41" s="10" t="s">
        <v>2</v>
      </c>
    </row>
    <row r="42" spans="2:39" ht="18.95" customHeight="1">
      <c r="B42" s="4" t="s">
        <v>8</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2:39" ht="18.95" customHeight="1">
      <c r="B43" s="4" t="s">
        <v>9</v>
      </c>
      <c r="C43" s="2"/>
      <c r="D43" s="2"/>
      <c r="E43" s="2"/>
      <c r="F43" s="2"/>
      <c r="G43" s="2"/>
      <c r="H43" s="2"/>
      <c r="I43" s="2"/>
      <c r="J43" s="2"/>
      <c r="K43" s="2"/>
      <c r="L43" s="35"/>
      <c r="M43" s="35"/>
      <c r="N43" s="35"/>
      <c r="O43" s="35"/>
      <c r="P43" s="35"/>
      <c r="Q43" s="35"/>
      <c r="R43" s="35"/>
      <c r="S43" s="35"/>
      <c r="T43" s="35"/>
      <c r="U43" s="35"/>
      <c r="V43" s="35"/>
      <c r="W43" s="35"/>
      <c r="X43" s="35"/>
      <c r="Y43" s="35"/>
      <c r="Z43" s="35"/>
      <c r="AA43" s="2"/>
      <c r="AB43" s="2"/>
      <c r="AC43" s="2"/>
      <c r="AD43" s="2"/>
      <c r="AE43" s="2"/>
      <c r="AF43" s="2"/>
      <c r="AG43" s="2"/>
      <c r="AH43" s="2"/>
      <c r="AI43" s="2"/>
      <c r="AJ43" s="2"/>
      <c r="AK43" s="2"/>
      <c r="AL43" s="2"/>
      <c r="AM43" s="2"/>
    </row>
    <row r="44" spans="2:39" ht="18.95" customHeight="1">
      <c r="B44" s="4" t="s">
        <v>10</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2:39" ht="18.95" customHeight="1">
      <c r="B45" s="4" t="s">
        <v>11</v>
      </c>
      <c r="C45" s="38"/>
      <c r="D45" s="38"/>
      <c r="E45" s="38"/>
      <c r="F45" s="38"/>
      <c r="G45" s="38"/>
      <c r="H45" s="38"/>
      <c r="I45" s="38"/>
      <c r="J45" s="38"/>
      <c r="K45" s="38"/>
      <c r="L45" s="38"/>
      <c r="M45" s="38"/>
      <c r="N45" s="38"/>
      <c r="O45" s="38"/>
      <c r="P45" s="38"/>
      <c r="Q45" s="38"/>
      <c r="R45" s="64"/>
      <c r="S45" s="64"/>
      <c r="T45" s="64"/>
      <c r="U45" s="64"/>
      <c r="V45" s="64"/>
      <c r="W45" s="64"/>
      <c r="X45" s="64"/>
      <c r="Y45" s="64"/>
      <c r="Z45" s="64"/>
      <c r="AA45" s="64"/>
      <c r="AB45" s="64"/>
      <c r="AC45" s="64"/>
      <c r="AD45" s="64"/>
      <c r="AE45" s="64"/>
      <c r="AF45" s="64"/>
      <c r="AG45" s="64"/>
      <c r="AH45" s="2"/>
      <c r="AI45" s="2"/>
      <c r="AJ45" s="2"/>
      <c r="AK45" s="2"/>
      <c r="AL45" s="2"/>
      <c r="AM45" s="2"/>
    </row>
    <row r="46" spans="2:39" ht="18.95" customHeight="1">
      <c r="B46" s="5" t="s">
        <v>12</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row>
    <row r="47" spans="2:39" ht="18.95" customHeight="1">
      <c r="B47" s="5" t="s">
        <v>13</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row>
    <row r="48" spans="2:39" ht="12" customHeight="1"/>
    <row r="49" spans="2:39" s="8" customFormat="1" ht="18.95" customHeight="1">
      <c r="B49" s="43">
        <f>DATE(_xlfn.SINGLE(AnoDoCalendário),6,1)</f>
        <v>44713</v>
      </c>
      <c r="C49" s="6" t="str">
        <f>IF(DAY(_xlfn.SINGLE(JunDom1))=1,"",IF(AND(YEAR(_xlfn.SINGLE(JunDom1)+1)=_xlfn.SINGLE(AnoDoCalendário),MONTH(_xlfn.SINGLE(JunDom1)+1)=6),_xlfn.SINGLE(JunDom1)+1,""))</f>
        <v/>
      </c>
      <c r="D49" s="6" t="str">
        <f>IF(DAY(_xlfn.SINGLE(JunDom1))=1,"",IF(AND(YEAR(_xlfn.SINGLE(JunDom1)+2)=_xlfn.SINGLE(AnoDoCalendário),MONTH(_xlfn.SINGLE(JunDom1)+2)=6),_xlfn.SINGLE(JunDom1)+2,""))</f>
        <v/>
      </c>
      <c r="E49" s="6" t="str">
        <f>IF(DAY(_xlfn.SINGLE(JunDom1))=1,"",IF(AND(YEAR(_xlfn.SINGLE(JunDom1)+3)=_xlfn.SINGLE(AnoDoCalendário),MONTH(_xlfn.SINGLE(JunDom1)+3)=6),_xlfn.SINGLE(JunDom1)+3,""))</f>
        <v/>
      </c>
      <c r="F49" s="6">
        <f>IF(DAY(_xlfn.SINGLE(JunDom1))=1,"",IF(AND(YEAR(_xlfn.SINGLE(JunDom1)+4)=_xlfn.SINGLE(AnoDoCalendário),MONTH(_xlfn.SINGLE(JunDom1)+4)=6),_xlfn.SINGLE(JunDom1)+4,""))</f>
        <v>44713</v>
      </c>
      <c r="G49" s="6">
        <f>IF(DAY(_xlfn.SINGLE(JunDom1))=1,"",IF(AND(YEAR(_xlfn.SINGLE(JunDom1)+5)=_xlfn.SINGLE(AnoDoCalendário),MONTH(_xlfn.SINGLE(JunDom1)+5)=6),_xlfn.SINGLE(JunDom1)+5,""))</f>
        <v>44714</v>
      </c>
      <c r="H49" s="6">
        <f>IF(DAY(_xlfn.SINGLE(JunDom1))=1,"",IF(AND(YEAR(_xlfn.SINGLE(JunDom1)+6)=_xlfn.SINGLE(AnoDoCalendário),MONTH(_xlfn.SINGLE(JunDom1)+6)=6),_xlfn.SINGLE(JunDom1)+6,""))</f>
        <v>44715</v>
      </c>
      <c r="I49" s="6">
        <f>_xlfn.SINGLE(IF(DAY(_xlfn.SINGLE(JunDom1))=1,IF(AND(YEAR(_xlfn.SINGLE(JunDom1))=_xlfn.SINGLE(AnoDoCalendário),MONTH(_xlfn.SINGLE(JunDom1))=6),JunDom1,""),IF(AND(YEAR(_xlfn.SINGLE(JunDom1)+7)=_xlfn.SINGLE(AnoDoCalendário),MONTH(_xlfn.SINGLE(JunDom1)+7)=6),_xlfn.SINGLE(JunDom1)+7,"")))</f>
        <v>44716</v>
      </c>
      <c r="J49" s="6">
        <f>IF(DAY(_xlfn.SINGLE(JunDom1))=1,IF(AND(YEAR(_xlfn.SINGLE(JunDom1)+1)=_xlfn.SINGLE(AnoDoCalendário),MONTH(_xlfn.SINGLE(JunDom1)+1)=6),_xlfn.SINGLE(JunDom1)+1,""),IF(AND(YEAR(_xlfn.SINGLE(JunDom1)+8)=_xlfn.SINGLE(AnoDoCalendário),MONTH(_xlfn.SINGLE(JunDom1)+8)=6),_xlfn.SINGLE(JunDom1)+8,""))</f>
        <v>44717</v>
      </c>
      <c r="K49" s="6">
        <f>IF(DAY(_xlfn.SINGLE(JunDom1))=1,IF(AND(YEAR(_xlfn.SINGLE(JunDom1)+2)=_xlfn.SINGLE(AnoDoCalendário),MONTH(_xlfn.SINGLE(JunDom1)+2)=6),_xlfn.SINGLE(JunDom1)+2,""),IF(AND(YEAR(_xlfn.SINGLE(JunDom1)+9)=_xlfn.SINGLE(AnoDoCalendário),MONTH(_xlfn.SINGLE(JunDom1)+9)=6),_xlfn.SINGLE(JunDom1)+9,""))</f>
        <v>44718</v>
      </c>
      <c r="L49" s="6">
        <f>IF(DAY(_xlfn.SINGLE(JunDom1))=1,IF(AND(YEAR(_xlfn.SINGLE(JunDom1)+3)=_xlfn.SINGLE(AnoDoCalendário),MONTH(_xlfn.SINGLE(JunDom1)+3)=6),_xlfn.SINGLE(JunDom1)+3,""),IF(AND(YEAR(_xlfn.SINGLE(JunDom1)+10)=_xlfn.SINGLE(AnoDoCalendário),MONTH(_xlfn.SINGLE(JunDom1)+10)=6),_xlfn.SINGLE(JunDom1)+10,""))</f>
        <v>44719</v>
      </c>
      <c r="M49" s="6">
        <f>IF(DAY(_xlfn.SINGLE(JunDom1))=1,IF(AND(YEAR(_xlfn.SINGLE(JunDom1)+4)=_xlfn.SINGLE(AnoDoCalendário),MONTH(_xlfn.SINGLE(JunDom1)+4)=6),_xlfn.SINGLE(JunDom1)+4,""),IF(AND(YEAR(_xlfn.SINGLE(JunDom1)+11)=_xlfn.SINGLE(AnoDoCalendário),MONTH(_xlfn.SINGLE(JunDom1)+11)=6),_xlfn.SINGLE(JunDom1)+11,""))</f>
        <v>44720</v>
      </c>
      <c r="N49" s="6">
        <f>IF(DAY(_xlfn.SINGLE(JunDom1))=1,IF(AND(YEAR(_xlfn.SINGLE(JunDom1)+5)=_xlfn.SINGLE(AnoDoCalendário),MONTH(_xlfn.SINGLE(JunDom1)+5)=6),_xlfn.SINGLE(JunDom1)+5,""),IF(AND(YEAR(_xlfn.SINGLE(JunDom1)+12)=_xlfn.SINGLE(AnoDoCalendário),MONTH(_xlfn.SINGLE(JunDom1)+12)=6),_xlfn.SINGLE(JunDom1)+12,""))</f>
        <v>44721</v>
      </c>
      <c r="O49" s="6">
        <f>IF(DAY(_xlfn.SINGLE(JunDom1))=1,IF(AND(YEAR(_xlfn.SINGLE(JunDom1)+6)=_xlfn.SINGLE(AnoDoCalendário),MONTH(_xlfn.SINGLE(JunDom1)+6)=6),_xlfn.SINGLE(JunDom1)+6,""),IF(AND(YEAR(_xlfn.SINGLE(JunDom1)+13)=_xlfn.SINGLE(AnoDoCalendário),MONTH(_xlfn.SINGLE(JunDom1)+13)=6),_xlfn.SINGLE(JunDom1)+13,""))</f>
        <v>44722</v>
      </c>
      <c r="P49" s="6">
        <f>IF(DAY(_xlfn.SINGLE(JunDom1))=1,IF(AND(YEAR(_xlfn.SINGLE(JunDom1)+7)=_xlfn.SINGLE(AnoDoCalendário),MONTH(_xlfn.SINGLE(JunDom1)+7)=6),_xlfn.SINGLE(JunDom1)+7,""),IF(AND(YEAR(_xlfn.SINGLE(JunDom1)+14)=_xlfn.SINGLE(AnoDoCalendário),MONTH(_xlfn.SINGLE(JunDom1)+14)=6),_xlfn.SINGLE(JunDom1)+14,""))</f>
        <v>44723</v>
      </c>
      <c r="Q49" s="6">
        <f>IF(DAY(_xlfn.SINGLE(JunDom1))=1,IF(AND(YEAR(_xlfn.SINGLE(JunDom1)+8)=_xlfn.SINGLE(AnoDoCalendário),MONTH(_xlfn.SINGLE(JunDom1)+8)=6),_xlfn.SINGLE(JunDom1)+8,""),IF(AND(YEAR(_xlfn.SINGLE(JunDom1)+15)=_xlfn.SINGLE(AnoDoCalendário),MONTH(_xlfn.SINGLE(JunDom1)+15)=6),_xlfn.SINGLE(JunDom1)+15,""))</f>
        <v>44724</v>
      </c>
      <c r="R49" s="6">
        <f>IF(DAY(_xlfn.SINGLE(JunDom1))=1,IF(AND(YEAR(_xlfn.SINGLE(JunDom1)+9)=_xlfn.SINGLE(AnoDoCalendário),MONTH(_xlfn.SINGLE(JunDom1)+9)=6),_xlfn.SINGLE(JunDom1)+9,""),IF(AND(YEAR(_xlfn.SINGLE(JunDom1)+16)=_xlfn.SINGLE(AnoDoCalendário),MONTH(_xlfn.SINGLE(JunDom1)+16)=6),_xlfn.SINGLE(JunDom1)+16,""))</f>
        <v>44725</v>
      </c>
      <c r="S49" s="6">
        <f>IF(DAY(_xlfn.SINGLE(JunDom1))=1,IF(AND(YEAR(_xlfn.SINGLE(JunDom1)+10)=_xlfn.SINGLE(AnoDoCalendário),MONTH(_xlfn.SINGLE(JunDom1)+10)=6),_xlfn.SINGLE(JunDom1)+10,""),IF(AND(YEAR(_xlfn.SINGLE(JunDom1)+17)=_xlfn.SINGLE(AnoDoCalendário),MONTH(_xlfn.SINGLE(JunDom1)+17)=6),_xlfn.SINGLE(JunDom1)+17,""))</f>
        <v>44726</v>
      </c>
      <c r="T49" s="6">
        <f>IF(DAY(_xlfn.SINGLE(JunDom1))=1,IF(AND(YEAR(_xlfn.SINGLE(JunDom1)+11)=_xlfn.SINGLE(AnoDoCalendário),MONTH(_xlfn.SINGLE(JunDom1)+11)=6),_xlfn.SINGLE(JunDom1)+11,""),IF(AND(YEAR(_xlfn.SINGLE(JunDom1)+18)=_xlfn.SINGLE(AnoDoCalendário),MONTH(_xlfn.SINGLE(JunDom1)+18)=6),_xlfn.SINGLE(JunDom1)+18,""))</f>
        <v>44727</v>
      </c>
      <c r="U49" s="6">
        <f>IF(DAY(_xlfn.SINGLE(JunDom1))=1,IF(AND(YEAR(_xlfn.SINGLE(JunDom1)+12)=_xlfn.SINGLE(AnoDoCalendário),MONTH(_xlfn.SINGLE(JunDom1)+12)=6),_xlfn.SINGLE(JunDom1)+12,""),IF(AND(YEAR(_xlfn.SINGLE(JunDom1)+19)=_xlfn.SINGLE(AnoDoCalendário),MONTH(_xlfn.SINGLE(JunDom1)+19)=6),_xlfn.SINGLE(JunDom1)+19,""))</f>
        <v>44728</v>
      </c>
      <c r="V49" s="6">
        <f>IF(DAY(_xlfn.SINGLE(JunDom1))=1,IF(AND(YEAR(_xlfn.SINGLE(JunDom1)+13)=_xlfn.SINGLE(AnoDoCalendário),MONTH(_xlfn.SINGLE(JunDom1)+13)=6),_xlfn.SINGLE(JunDom1)+13,""),IF(AND(YEAR(_xlfn.SINGLE(JunDom1)+20)=_xlfn.SINGLE(AnoDoCalendário),MONTH(_xlfn.SINGLE(JunDom1)+20)=6),_xlfn.SINGLE(JunDom1)+20,""))</f>
        <v>44729</v>
      </c>
      <c r="W49" s="6">
        <f>IF(DAY(_xlfn.SINGLE(JunDom1))=1,IF(AND(YEAR(_xlfn.SINGLE(JunDom1)+14)=_xlfn.SINGLE(AnoDoCalendário),MONTH(_xlfn.SINGLE(JunDom1)+14)=6),_xlfn.SINGLE(JunDom1)+14,""),IF(AND(YEAR(_xlfn.SINGLE(JunDom1)+21)=_xlfn.SINGLE(AnoDoCalendário),MONTH(_xlfn.SINGLE(JunDom1)+21)=6),_xlfn.SINGLE(JunDom1)+21,""))</f>
        <v>44730</v>
      </c>
      <c r="X49" s="6">
        <f>IF(DAY(_xlfn.SINGLE(JunDom1))=1,IF(AND(YEAR(_xlfn.SINGLE(JunDom1)+15)=_xlfn.SINGLE(AnoDoCalendário),MONTH(_xlfn.SINGLE(JunDom1)+15)=6),_xlfn.SINGLE(JunDom1)+15,""),IF(AND(YEAR(_xlfn.SINGLE(JunDom1)+22)=_xlfn.SINGLE(AnoDoCalendário),MONTH(_xlfn.SINGLE(JunDom1)+22)=6),_xlfn.SINGLE(JunDom1)+22,""))</f>
        <v>44731</v>
      </c>
      <c r="Y49" s="6">
        <f>IF(DAY(_xlfn.SINGLE(JunDom1))=1,IF(AND(YEAR(_xlfn.SINGLE(JunDom1)+16)=_xlfn.SINGLE(AnoDoCalendário),MONTH(_xlfn.SINGLE(JunDom1)+16)=6),_xlfn.SINGLE(JunDom1)+16,""),IF(AND(YEAR(_xlfn.SINGLE(JunDom1)+23)=_xlfn.SINGLE(AnoDoCalendário),MONTH(_xlfn.SINGLE(JunDom1)+23)=6),_xlfn.SINGLE(JunDom1)+23,""))</f>
        <v>44732</v>
      </c>
      <c r="Z49" s="6">
        <f>IF(DAY(_xlfn.SINGLE(JunDom1))=1,IF(AND(YEAR(_xlfn.SINGLE(JunDom1)+17)=_xlfn.SINGLE(AnoDoCalendário),MONTH(_xlfn.SINGLE(JunDom1)+17)=6),_xlfn.SINGLE(JunDom1)+17,""),IF(AND(YEAR(_xlfn.SINGLE(JunDom1)+24)=_xlfn.SINGLE(AnoDoCalendário),MONTH(_xlfn.SINGLE(JunDom1)+24)=6),_xlfn.SINGLE(JunDom1)+24,""))</f>
        <v>44733</v>
      </c>
      <c r="AA49" s="6">
        <f>IF(DAY(_xlfn.SINGLE(JunDom1))=1,IF(AND(YEAR(_xlfn.SINGLE(JunDom1)+18)=_xlfn.SINGLE(AnoDoCalendário),MONTH(_xlfn.SINGLE(JunDom1)+18)=6),_xlfn.SINGLE(JunDom1)+18,""),IF(AND(YEAR(_xlfn.SINGLE(JunDom1)+25)=_xlfn.SINGLE(AnoDoCalendário),MONTH(_xlfn.SINGLE(JunDom1)+25)=6),_xlfn.SINGLE(JunDom1)+25,""))</f>
        <v>44734</v>
      </c>
      <c r="AB49" s="6">
        <f>IF(DAY(_xlfn.SINGLE(JunDom1))=1,IF(AND(YEAR(_xlfn.SINGLE(JunDom1)+19)=_xlfn.SINGLE(AnoDoCalendário),MONTH(_xlfn.SINGLE(JunDom1)+19)=6),_xlfn.SINGLE(JunDom1)+19,""),IF(AND(YEAR(_xlfn.SINGLE(JunDom1)+26)=_xlfn.SINGLE(AnoDoCalendário),MONTH(_xlfn.SINGLE(JunDom1)+26)=6),_xlfn.SINGLE(JunDom1)+26,""))</f>
        <v>44735</v>
      </c>
      <c r="AC49" s="6">
        <f>IF(DAY(_xlfn.SINGLE(JunDom1))=1,IF(AND(YEAR(_xlfn.SINGLE(JunDom1)+20)=_xlfn.SINGLE(AnoDoCalendário),MONTH(_xlfn.SINGLE(JunDom1)+20)=6),_xlfn.SINGLE(JunDom1)+20,""),IF(AND(YEAR(_xlfn.SINGLE(JunDom1)+27)=_xlfn.SINGLE(AnoDoCalendário),MONTH(_xlfn.SINGLE(JunDom1)+27)=6),_xlfn.SINGLE(JunDom1)+27,""))</f>
        <v>44736</v>
      </c>
      <c r="AD49" s="6">
        <f>IF(DAY(_xlfn.SINGLE(JunDom1))=1,IF(AND(YEAR(_xlfn.SINGLE(JunDom1)+21)=_xlfn.SINGLE(AnoDoCalendário),MONTH(_xlfn.SINGLE(JunDom1)+21)=6),_xlfn.SINGLE(JunDom1)+21,""),IF(AND(YEAR(_xlfn.SINGLE(JunDom1)+28)=_xlfn.SINGLE(AnoDoCalendário),MONTH(_xlfn.SINGLE(JunDom1)+28)=6),_xlfn.SINGLE(JunDom1)+28,""))</f>
        <v>44737</v>
      </c>
      <c r="AE49" s="6">
        <f>IF(DAY(_xlfn.SINGLE(JunDom1))=1,IF(AND(YEAR(_xlfn.SINGLE(JunDom1)+22)=_xlfn.SINGLE(AnoDoCalendário),MONTH(_xlfn.SINGLE(JunDom1)+22)=6),_xlfn.SINGLE(JunDom1)+22,""),IF(AND(YEAR(_xlfn.SINGLE(JunDom1)+29)=_xlfn.SINGLE(AnoDoCalendário),MONTH(_xlfn.SINGLE(JunDom1)+29)=6),_xlfn.SINGLE(JunDom1)+29,""))</f>
        <v>44738</v>
      </c>
      <c r="AF49" s="6">
        <f>IF(DAY(_xlfn.SINGLE(JunDom1))=1,IF(AND(YEAR(_xlfn.SINGLE(JunDom1)+23)=_xlfn.SINGLE(AnoDoCalendário),MONTH(_xlfn.SINGLE(JunDom1)+23)=6),_xlfn.SINGLE(JunDom1)+23,""),IF(AND(YEAR(_xlfn.SINGLE(JunDom1)+30)=_xlfn.SINGLE(AnoDoCalendário),MONTH(_xlfn.SINGLE(JunDom1)+30)=6),_xlfn.SINGLE(JunDom1)+30,""))</f>
        <v>44739</v>
      </c>
      <c r="AG49" s="6">
        <f>IF(DAY(_xlfn.SINGLE(JunDom1))=1,IF(AND(YEAR(_xlfn.SINGLE(JunDom1)+24)=_xlfn.SINGLE(AnoDoCalendário),MONTH(_xlfn.SINGLE(JunDom1)+24)=6),_xlfn.SINGLE(JunDom1)+24,""),IF(AND(YEAR(_xlfn.SINGLE(JunDom1)+31)=_xlfn.SINGLE(AnoDoCalendário),MONTH(_xlfn.SINGLE(JunDom1)+31)=6),_xlfn.SINGLE(JunDom1)+31,""))</f>
        <v>44740</v>
      </c>
      <c r="AH49" s="6">
        <f>IF(DAY(_xlfn.SINGLE(JunDom1))=1,IF(AND(YEAR(_xlfn.SINGLE(JunDom1)+25)=_xlfn.SINGLE(AnoDoCalendário),MONTH(_xlfn.SINGLE(JunDom1)+25)=6),_xlfn.SINGLE(JunDom1)+25,""),IF(AND(YEAR(_xlfn.SINGLE(JunDom1)+32)=_xlfn.SINGLE(AnoDoCalendário),MONTH(_xlfn.SINGLE(JunDom1)+32)=6),_xlfn.SINGLE(JunDom1)+32,""))</f>
        <v>44741</v>
      </c>
      <c r="AI49" s="6">
        <f>IF(DAY(_xlfn.SINGLE(JunDom1))=1,IF(AND(YEAR(_xlfn.SINGLE(JunDom1)+26)=_xlfn.SINGLE(AnoDoCalendário),MONTH(_xlfn.SINGLE(JunDom1)+26)=6),_xlfn.SINGLE(JunDom1)+26,""),IF(AND(YEAR(_xlfn.SINGLE(JunDom1)+33)=_xlfn.SINGLE(AnoDoCalendário),MONTH(_xlfn.SINGLE(JunDom1)+33)=6),_xlfn.SINGLE(JunDom1)+33,""))</f>
        <v>44742</v>
      </c>
      <c r="AJ49" s="6" t="str">
        <f>IF(DAY(_xlfn.SINGLE(JunDom1))=1,IF(AND(YEAR(_xlfn.SINGLE(JunDom1)+27)=_xlfn.SINGLE(AnoDoCalendário),MONTH(_xlfn.SINGLE(JunDom1)+27)=6),_xlfn.SINGLE(JunDom1)+27,""),IF(AND(YEAR(_xlfn.SINGLE(JunDom1)+34)=_xlfn.SINGLE(AnoDoCalendário),MONTH(_xlfn.SINGLE(JunDom1)+34)=6),_xlfn.SINGLE(JunDom1)+34,""))</f>
        <v/>
      </c>
      <c r="AK49" s="6" t="str">
        <f>IF(DAY(_xlfn.SINGLE(JunDom1))=1,IF(AND(YEAR(_xlfn.SINGLE(JunDom1)+28)=_xlfn.SINGLE(AnoDoCalendário),MONTH(_xlfn.SINGLE(JunDom1)+28)=6),_xlfn.SINGLE(JunDom1)+28,""),IF(AND(YEAR(_xlfn.SINGLE(JunDom1)+35)=_xlfn.SINGLE(AnoDoCalendário),MONTH(_xlfn.SINGLE(JunDom1)+35)=6),_xlfn.SINGLE(JunDom1)+35,""))</f>
        <v/>
      </c>
      <c r="AL49" s="6" t="str">
        <f>IF(DAY(_xlfn.SINGLE(JunDom1))=1,IF(AND(YEAR(_xlfn.SINGLE(JunDom1)+29)=_xlfn.SINGLE(AnoDoCalendário),MONTH(_xlfn.SINGLE(JunDom1)+29)=6),_xlfn.SINGLE(JunDom1)+29,""),IF(AND(YEAR(_xlfn.SINGLE(JunDom1)+36)=_xlfn.SINGLE(AnoDoCalendário),MONTH(_xlfn.SINGLE(JunDom1)+36)=6),_xlfn.SINGLE(JunDom1)+36,""))</f>
        <v/>
      </c>
      <c r="AM49" s="7" t="str">
        <f>IF(DAY(_xlfn.SINGLE(JunDom1))=1,IF(AND(YEAR(_xlfn.SINGLE(JunDom1)+30)=_xlfn.SINGLE(AnoDoCalendário),MONTH(_xlfn.SINGLE(JunDom1)+30)=6),_xlfn.SINGLE(JunDom1)+30,""),IF(AND(YEAR(_xlfn.SINGLE(JunDom1)+37)=_xlfn.SINGLE(AnoDoCalendário),MONTH(_xlfn.SINGLE(JunDom1)+37)=6),_xlfn.SINGLE(JunDom1)+37,""))</f>
        <v/>
      </c>
    </row>
    <row r="50" spans="2:39" s="8" customFormat="1" ht="18.95" customHeight="1">
      <c r="B50" s="44"/>
      <c r="C50" s="9" t="s">
        <v>1</v>
      </c>
      <c r="D50" s="9" t="s">
        <v>2</v>
      </c>
      <c r="E50" s="9" t="s">
        <v>3</v>
      </c>
      <c r="F50" s="9" t="s">
        <v>4</v>
      </c>
      <c r="G50" s="9" t="s">
        <v>5</v>
      </c>
      <c r="H50" s="9" t="s">
        <v>6</v>
      </c>
      <c r="I50" s="9" t="s">
        <v>7</v>
      </c>
      <c r="J50" s="9" t="s">
        <v>1</v>
      </c>
      <c r="K50" s="9" t="s">
        <v>2</v>
      </c>
      <c r="L50" s="9" t="s">
        <v>3</v>
      </c>
      <c r="M50" s="9" t="s">
        <v>4</v>
      </c>
      <c r="N50" s="9" t="s">
        <v>5</v>
      </c>
      <c r="O50" s="9" t="s">
        <v>6</v>
      </c>
      <c r="P50" s="9" t="s">
        <v>7</v>
      </c>
      <c r="Q50" s="9" t="s">
        <v>1</v>
      </c>
      <c r="R50" s="9" t="s">
        <v>2</v>
      </c>
      <c r="S50" s="9" t="s">
        <v>3</v>
      </c>
      <c r="T50" s="9" t="s">
        <v>4</v>
      </c>
      <c r="U50" s="9" t="s">
        <v>5</v>
      </c>
      <c r="V50" s="9" t="s">
        <v>6</v>
      </c>
      <c r="W50" s="9" t="s">
        <v>7</v>
      </c>
      <c r="X50" s="9" t="s">
        <v>1</v>
      </c>
      <c r="Y50" s="9" t="s">
        <v>2</v>
      </c>
      <c r="Z50" s="9" t="s">
        <v>3</v>
      </c>
      <c r="AA50" s="9" t="s">
        <v>4</v>
      </c>
      <c r="AB50" s="9" t="s">
        <v>5</v>
      </c>
      <c r="AC50" s="9" t="s">
        <v>6</v>
      </c>
      <c r="AD50" s="9" t="s">
        <v>7</v>
      </c>
      <c r="AE50" s="9" t="s">
        <v>1</v>
      </c>
      <c r="AF50" s="9" t="s">
        <v>2</v>
      </c>
      <c r="AG50" s="9" t="s">
        <v>3</v>
      </c>
      <c r="AH50" s="9" t="s">
        <v>4</v>
      </c>
      <c r="AI50" s="9" t="s">
        <v>5</v>
      </c>
      <c r="AJ50" s="9" t="s">
        <v>6</v>
      </c>
      <c r="AK50" s="9" t="s">
        <v>7</v>
      </c>
      <c r="AL50" s="9" t="s">
        <v>1</v>
      </c>
      <c r="AM50" s="10" t="s">
        <v>2</v>
      </c>
    </row>
    <row r="51" spans="2:39" ht="18.95" customHeight="1">
      <c r="B51" s="4" t="s">
        <v>8</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2:39" ht="18.95" customHeight="1">
      <c r="B52" s="4" t="s">
        <v>9</v>
      </c>
      <c r="C52" s="2"/>
      <c r="D52" s="2"/>
      <c r="E52" s="2"/>
      <c r="F52" s="2"/>
      <c r="G52" s="2"/>
      <c r="H52" s="2"/>
      <c r="I52" s="2"/>
      <c r="J52" s="2"/>
      <c r="K52" s="35"/>
      <c r="L52" s="35"/>
      <c r="M52" s="35"/>
      <c r="N52" s="35"/>
      <c r="O52" s="35"/>
      <c r="P52" s="35"/>
      <c r="Q52" s="35"/>
      <c r="R52" s="35"/>
      <c r="S52" s="35"/>
      <c r="T52" s="35"/>
      <c r="U52" s="35"/>
      <c r="V52" s="35"/>
      <c r="W52" s="35"/>
      <c r="X52" s="35"/>
      <c r="Y52" s="35"/>
      <c r="Z52" s="2"/>
      <c r="AA52" s="2"/>
      <c r="AB52" s="2"/>
      <c r="AC52" s="2"/>
      <c r="AD52" s="2"/>
      <c r="AE52" s="2"/>
      <c r="AF52" s="2"/>
      <c r="AG52" s="2"/>
      <c r="AH52" s="2"/>
      <c r="AI52" s="2"/>
      <c r="AJ52" s="2"/>
      <c r="AK52" s="2"/>
      <c r="AL52" s="2"/>
      <c r="AM52" s="2"/>
    </row>
    <row r="53" spans="2:39" ht="18.95" customHeight="1">
      <c r="B53" s="4" t="s">
        <v>10</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2:39" ht="18.95" customHeight="1">
      <c r="B54" s="4" t="s">
        <v>11</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2:39" ht="18.95" customHeight="1">
      <c r="B55" s="5" t="s">
        <v>12</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row>
    <row r="56" spans="2:39" ht="18.95" customHeight="1">
      <c r="B56" s="5" t="s">
        <v>13</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2:39" ht="12" customHeight="1"/>
    <row r="58" spans="2:39" s="8" customFormat="1" ht="18.95" customHeight="1">
      <c r="B58" s="43">
        <f>DATE(_xlfn.SINGLE(AnoDoCalendário),7,1)</f>
        <v>44743</v>
      </c>
      <c r="C58" s="6" t="str">
        <f>IF(DAY(_xlfn.SINGLE(JulDom1))=1,"",IF(AND(YEAR(_xlfn.SINGLE(JulDom1)+1)=_xlfn.SINGLE(AnoDoCalendário),MONTH(_xlfn.SINGLE(JulDom1)+1)=7),_xlfn.SINGLE(JulDom1)+1,""))</f>
        <v/>
      </c>
      <c r="D58" s="6" t="str">
        <f>IF(DAY(_xlfn.SINGLE(JulDom1))=1,"",IF(AND(YEAR(_xlfn.SINGLE(JulDom1)+2)=_xlfn.SINGLE(AnoDoCalendário),MONTH(_xlfn.SINGLE(JulDom1)+2)=7),_xlfn.SINGLE(JulDom1)+2,""))</f>
        <v/>
      </c>
      <c r="E58" s="6" t="str">
        <f>IF(DAY(_xlfn.SINGLE(JulDom1))=1,"",IF(AND(YEAR(_xlfn.SINGLE(JulDom1)+3)=_xlfn.SINGLE(AnoDoCalendário),MONTH(_xlfn.SINGLE(JulDom1)+3)=7),_xlfn.SINGLE(JulDom1)+3,""))</f>
        <v/>
      </c>
      <c r="F58" s="6" t="str">
        <f>IF(DAY(_xlfn.SINGLE(JulDom1))=1,"",IF(AND(YEAR(_xlfn.SINGLE(JulDom1)+4)=_xlfn.SINGLE(AnoDoCalendário),MONTH(_xlfn.SINGLE(JulDom1)+4)=7),_xlfn.SINGLE(JulDom1)+4,""))</f>
        <v/>
      </c>
      <c r="G58" s="6" t="str">
        <f>IF(DAY(_xlfn.SINGLE(JulDom1))=1,"",IF(AND(YEAR(_xlfn.SINGLE(JulDom1)+5)=_xlfn.SINGLE(AnoDoCalendário),MONTH(_xlfn.SINGLE(JulDom1)+5)=7),_xlfn.SINGLE(JulDom1)+5,""))</f>
        <v/>
      </c>
      <c r="H58" s="6">
        <f>IF(DAY(_xlfn.SINGLE(JulDom1))=1,"",IF(AND(YEAR(_xlfn.SINGLE(JulDom1)+6)=_xlfn.SINGLE(AnoDoCalendário),MONTH(_xlfn.SINGLE(JulDom1)+6)=7),_xlfn.SINGLE(JulDom1)+6,""))</f>
        <v>44743</v>
      </c>
      <c r="I58" s="6">
        <f>_xlfn.SINGLE(IF(DAY(_xlfn.SINGLE(JulDom1))=1,IF(AND(YEAR(_xlfn.SINGLE(JulDom1))=_xlfn.SINGLE(AnoDoCalendário),MONTH(_xlfn.SINGLE(JulDom1))=7),JulDom1,""),IF(AND(YEAR(_xlfn.SINGLE(JulDom1)+7)=_xlfn.SINGLE(AnoDoCalendário),MONTH(_xlfn.SINGLE(JulDom1)+7)=7),_xlfn.SINGLE(JulDom1)+7,"")))</f>
        <v>44744</v>
      </c>
      <c r="J58" s="6">
        <f>IF(DAY(_xlfn.SINGLE(JulDom1))=1,IF(AND(YEAR(_xlfn.SINGLE(JulDom1)+1)=_xlfn.SINGLE(AnoDoCalendário),MONTH(_xlfn.SINGLE(JulDom1)+1)=7),_xlfn.SINGLE(JulDom1)+1,""),IF(AND(YEAR(_xlfn.SINGLE(JulDom1)+8)=_xlfn.SINGLE(AnoDoCalendário),MONTH(_xlfn.SINGLE(JulDom1)+8)=7),_xlfn.SINGLE(JulDom1)+8,""))</f>
        <v>44745</v>
      </c>
      <c r="K58" s="6">
        <f>IF(DAY(_xlfn.SINGLE(JulDom1))=1,IF(AND(YEAR(_xlfn.SINGLE(JulDom1)+2)=_xlfn.SINGLE(AnoDoCalendário),MONTH(_xlfn.SINGLE(JulDom1)+2)=7),_xlfn.SINGLE(JulDom1)+2,""),IF(AND(YEAR(_xlfn.SINGLE(JulDom1)+9)=_xlfn.SINGLE(AnoDoCalendário),MONTH(_xlfn.SINGLE(JulDom1)+9)=7),_xlfn.SINGLE(JulDom1)+9,""))</f>
        <v>44746</v>
      </c>
      <c r="L58" s="6">
        <f>IF(DAY(_xlfn.SINGLE(JulDom1))=1,IF(AND(YEAR(_xlfn.SINGLE(JulDom1)+3)=_xlfn.SINGLE(AnoDoCalendário),MONTH(_xlfn.SINGLE(JulDom1)+3)=7),_xlfn.SINGLE(JulDom1)+3,""),IF(AND(YEAR(_xlfn.SINGLE(JulDom1)+10)=_xlfn.SINGLE(AnoDoCalendário),MONTH(_xlfn.SINGLE(JulDom1)+10)=7),_xlfn.SINGLE(JulDom1)+10,""))</f>
        <v>44747</v>
      </c>
      <c r="M58" s="6">
        <f>IF(DAY(_xlfn.SINGLE(JulDom1))=1,IF(AND(YEAR(_xlfn.SINGLE(JulDom1)+4)=_xlfn.SINGLE(AnoDoCalendário),MONTH(_xlfn.SINGLE(JulDom1)+4)=7),_xlfn.SINGLE(JulDom1)+4,""),IF(AND(YEAR(_xlfn.SINGLE(JulDom1)+11)=_xlfn.SINGLE(AnoDoCalendário),MONTH(_xlfn.SINGLE(JulDom1)+11)=7),_xlfn.SINGLE(JulDom1)+11,""))</f>
        <v>44748</v>
      </c>
      <c r="N58" s="6">
        <f>IF(DAY(_xlfn.SINGLE(JulDom1))=1,IF(AND(YEAR(_xlfn.SINGLE(JulDom1)+5)=_xlfn.SINGLE(AnoDoCalendário),MONTH(_xlfn.SINGLE(JulDom1)+5)=7),_xlfn.SINGLE(JulDom1)+5,""),IF(AND(YEAR(_xlfn.SINGLE(JulDom1)+12)=_xlfn.SINGLE(AnoDoCalendário),MONTH(_xlfn.SINGLE(JulDom1)+12)=7),_xlfn.SINGLE(JulDom1)+12,""))</f>
        <v>44749</v>
      </c>
      <c r="O58" s="6">
        <f>IF(DAY(_xlfn.SINGLE(JulDom1))=1,IF(AND(YEAR(_xlfn.SINGLE(JulDom1)+6)=_xlfn.SINGLE(AnoDoCalendário),MONTH(_xlfn.SINGLE(JulDom1)+6)=7),_xlfn.SINGLE(JulDom1)+6,""),IF(AND(YEAR(_xlfn.SINGLE(JulDom1)+13)=_xlfn.SINGLE(AnoDoCalendário),MONTH(_xlfn.SINGLE(JulDom1)+13)=7),_xlfn.SINGLE(JulDom1)+13,""))</f>
        <v>44750</v>
      </c>
      <c r="P58" s="6">
        <f>IF(DAY(_xlfn.SINGLE(JulDom1))=1,IF(AND(YEAR(_xlfn.SINGLE(JulDom1)+7)=_xlfn.SINGLE(AnoDoCalendário),MONTH(_xlfn.SINGLE(JulDom1)+7)=7),_xlfn.SINGLE(JulDom1)+7,""),IF(AND(YEAR(_xlfn.SINGLE(JulDom1)+14)=_xlfn.SINGLE(AnoDoCalendário),MONTH(_xlfn.SINGLE(JulDom1)+14)=7),_xlfn.SINGLE(JulDom1)+14,""))</f>
        <v>44751</v>
      </c>
      <c r="Q58" s="6">
        <f>IF(DAY(_xlfn.SINGLE(JulDom1))=1,IF(AND(YEAR(_xlfn.SINGLE(JulDom1)+8)=_xlfn.SINGLE(AnoDoCalendário),MONTH(_xlfn.SINGLE(JulDom1)+8)=7),_xlfn.SINGLE(JulDom1)+8,""),IF(AND(YEAR(_xlfn.SINGLE(JulDom1)+15)=_xlfn.SINGLE(AnoDoCalendário),MONTH(_xlfn.SINGLE(JulDom1)+15)=7),_xlfn.SINGLE(JulDom1)+15,""))</f>
        <v>44752</v>
      </c>
      <c r="R58" s="6">
        <f>IF(DAY(_xlfn.SINGLE(JulDom1))=1,IF(AND(YEAR(_xlfn.SINGLE(JulDom1)+9)=_xlfn.SINGLE(AnoDoCalendário),MONTH(_xlfn.SINGLE(JulDom1)+9)=7),_xlfn.SINGLE(JulDom1)+9,""),IF(AND(YEAR(_xlfn.SINGLE(JulDom1)+16)=_xlfn.SINGLE(AnoDoCalendário),MONTH(_xlfn.SINGLE(JulDom1)+16)=7),_xlfn.SINGLE(JulDom1)+16,""))</f>
        <v>44753</v>
      </c>
      <c r="S58" s="6">
        <f>IF(DAY(_xlfn.SINGLE(JulDom1))=1,IF(AND(YEAR(_xlfn.SINGLE(JulDom1)+10)=_xlfn.SINGLE(AnoDoCalendário),MONTH(_xlfn.SINGLE(JulDom1)+10)=7),_xlfn.SINGLE(JulDom1)+10,""),IF(AND(YEAR(_xlfn.SINGLE(JulDom1)+17)=_xlfn.SINGLE(AnoDoCalendário),MONTH(_xlfn.SINGLE(JulDom1)+17)=7),_xlfn.SINGLE(JulDom1)+17,""))</f>
        <v>44754</v>
      </c>
      <c r="T58" s="6">
        <f>IF(DAY(_xlfn.SINGLE(JulDom1))=1,IF(AND(YEAR(_xlfn.SINGLE(JulDom1)+11)=_xlfn.SINGLE(AnoDoCalendário),MONTH(_xlfn.SINGLE(JulDom1)+11)=7),_xlfn.SINGLE(JulDom1)+11,""),IF(AND(YEAR(_xlfn.SINGLE(JulDom1)+18)=_xlfn.SINGLE(AnoDoCalendário),MONTH(_xlfn.SINGLE(JulDom1)+18)=7),_xlfn.SINGLE(JulDom1)+18,""))</f>
        <v>44755</v>
      </c>
      <c r="U58" s="6">
        <f>IF(DAY(_xlfn.SINGLE(JulDom1))=1,IF(AND(YEAR(_xlfn.SINGLE(JulDom1)+12)=_xlfn.SINGLE(AnoDoCalendário),MONTH(_xlfn.SINGLE(JulDom1)+12)=7),_xlfn.SINGLE(JulDom1)+12,""),IF(AND(YEAR(_xlfn.SINGLE(JulDom1)+19)=_xlfn.SINGLE(AnoDoCalendário),MONTH(_xlfn.SINGLE(JulDom1)+19)=7),_xlfn.SINGLE(JulDom1)+19,""))</f>
        <v>44756</v>
      </c>
      <c r="V58" s="6">
        <f>IF(DAY(_xlfn.SINGLE(JulDom1))=1,IF(AND(YEAR(_xlfn.SINGLE(JulDom1)+13)=_xlfn.SINGLE(AnoDoCalendário),MONTH(_xlfn.SINGLE(JulDom1)+13)=7),_xlfn.SINGLE(JulDom1)+13,""),IF(AND(YEAR(_xlfn.SINGLE(JulDom1)+20)=_xlfn.SINGLE(AnoDoCalendário),MONTH(_xlfn.SINGLE(JulDom1)+20)=7),_xlfn.SINGLE(JulDom1)+20,""))</f>
        <v>44757</v>
      </c>
      <c r="W58" s="6">
        <f>IF(DAY(_xlfn.SINGLE(JulDom1))=1,IF(AND(YEAR(_xlfn.SINGLE(JulDom1)+14)=_xlfn.SINGLE(AnoDoCalendário),MONTH(_xlfn.SINGLE(JulDom1)+14)=7),_xlfn.SINGLE(JulDom1)+14,""),IF(AND(YEAR(_xlfn.SINGLE(JulDom1)+21)=_xlfn.SINGLE(AnoDoCalendário),MONTH(_xlfn.SINGLE(JulDom1)+21)=7),_xlfn.SINGLE(JulDom1)+21,""))</f>
        <v>44758</v>
      </c>
      <c r="X58" s="6">
        <f>IF(DAY(_xlfn.SINGLE(JulDom1))=1,IF(AND(YEAR(_xlfn.SINGLE(JulDom1)+15)=_xlfn.SINGLE(AnoDoCalendário),MONTH(_xlfn.SINGLE(JulDom1)+15)=7),_xlfn.SINGLE(JulDom1)+15,""),IF(AND(YEAR(_xlfn.SINGLE(JulDom1)+22)=_xlfn.SINGLE(AnoDoCalendário),MONTH(_xlfn.SINGLE(JulDom1)+22)=7),_xlfn.SINGLE(JulDom1)+22,""))</f>
        <v>44759</v>
      </c>
      <c r="Y58" s="6">
        <f>IF(DAY(_xlfn.SINGLE(JulDom1))=1,IF(AND(YEAR(_xlfn.SINGLE(JulDom1)+16)=_xlfn.SINGLE(AnoDoCalendário),MONTH(_xlfn.SINGLE(JulDom1)+16)=7),_xlfn.SINGLE(JulDom1)+16,""),IF(AND(YEAR(_xlfn.SINGLE(JulDom1)+23)=_xlfn.SINGLE(AnoDoCalendário),MONTH(_xlfn.SINGLE(JulDom1)+23)=7),_xlfn.SINGLE(JulDom1)+23,""))</f>
        <v>44760</v>
      </c>
      <c r="Z58" s="6">
        <f>IF(DAY(_xlfn.SINGLE(JulDom1))=1,IF(AND(YEAR(_xlfn.SINGLE(JulDom1)+17)=_xlfn.SINGLE(AnoDoCalendário),MONTH(_xlfn.SINGLE(JulDom1)+17)=7),_xlfn.SINGLE(JulDom1)+17,""),IF(AND(YEAR(_xlfn.SINGLE(JulDom1)+24)=_xlfn.SINGLE(AnoDoCalendário),MONTH(_xlfn.SINGLE(JulDom1)+24)=7),_xlfn.SINGLE(JulDom1)+24,""))</f>
        <v>44761</v>
      </c>
      <c r="AA58" s="6">
        <f>IF(DAY(_xlfn.SINGLE(JulDom1))=1,IF(AND(YEAR(_xlfn.SINGLE(JulDom1)+18)=_xlfn.SINGLE(AnoDoCalendário),MONTH(_xlfn.SINGLE(JulDom1)+18)=7),_xlfn.SINGLE(JulDom1)+18,""),IF(AND(YEAR(_xlfn.SINGLE(JulDom1)+25)=_xlfn.SINGLE(AnoDoCalendário),MONTH(_xlfn.SINGLE(JulDom1)+25)=7),_xlfn.SINGLE(JulDom1)+25,""))</f>
        <v>44762</v>
      </c>
      <c r="AB58" s="6">
        <f>IF(DAY(_xlfn.SINGLE(JulDom1))=1,IF(AND(YEAR(_xlfn.SINGLE(JulDom1)+19)=_xlfn.SINGLE(AnoDoCalendário),MONTH(_xlfn.SINGLE(JulDom1)+19)=7),_xlfn.SINGLE(JulDom1)+19,""),IF(AND(YEAR(_xlfn.SINGLE(JulDom1)+26)=_xlfn.SINGLE(AnoDoCalendário),MONTH(_xlfn.SINGLE(JulDom1)+26)=7),_xlfn.SINGLE(JulDom1)+26,""))</f>
        <v>44763</v>
      </c>
      <c r="AC58" s="6">
        <f>IF(DAY(_xlfn.SINGLE(JulDom1))=1,IF(AND(YEAR(_xlfn.SINGLE(JulDom1)+20)=_xlfn.SINGLE(AnoDoCalendário),MONTH(_xlfn.SINGLE(JulDom1)+20)=7),_xlfn.SINGLE(JulDom1)+20,""),IF(AND(YEAR(_xlfn.SINGLE(JulDom1)+27)=_xlfn.SINGLE(AnoDoCalendário),MONTH(_xlfn.SINGLE(JulDom1)+27)=7),_xlfn.SINGLE(JulDom1)+27,""))</f>
        <v>44764</v>
      </c>
      <c r="AD58" s="6">
        <f>IF(DAY(_xlfn.SINGLE(JulDom1))=1,IF(AND(YEAR(_xlfn.SINGLE(JulDom1)+21)=_xlfn.SINGLE(AnoDoCalendário),MONTH(_xlfn.SINGLE(JulDom1)+21)=7),_xlfn.SINGLE(JulDom1)+21,""),IF(AND(YEAR(_xlfn.SINGLE(JulDom1)+28)=_xlfn.SINGLE(AnoDoCalendário),MONTH(_xlfn.SINGLE(JulDom1)+28)=7),_xlfn.SINGLE(JulDom1)+28,""))</f>
        <v>44765</v>
      </c>
      <c r="AE58" s="6">
        <f>IF(DAY(_xlfn.SINGLE(JulDom1))=1,IF(AND(YEAR(_xlfn.SINGLE(JulDom1)+22)=_xlfn.SINGLE(AnoDoCalendário),MONTH(_xlfn.SINGLE(JulDom1)+22)=7),_xlfn.SINGLE(JulDom1)+22,""),IF(AND(YEAR(_xlfn.SINGLE(JulDom1)+29)=_xlfn.SINGLE(AnoDoCalendário),MONTH(_xlfn.SINGLE(JulDom1)+29)=7),_xlfn.SINGLE(JulDom1)+29,""))</f>
        <v>44766</v>
      </c>
      <c r="AF58" s="6">
        <f>IF(DAY(_xlfn.SINGLE(JulDom1))=1,IF(AND(YEAR(_xlfn.SINGLE(JulDom1)+23)=_xlfn.SINGLE(AnoDoCalendário),MONTH(_xlfn.SINGLE(JulDom1)+23)=7),_xlfn.SINGLE(JulDom1)+23,""),IF(AND(YEAR(_xlfn.SINGLE(JulDom1)+30)=_xlfn.SINGLE(AnoDoCalendário),MONTH(_xlfn.SINGLE(JulDom1)+30)=7),_xlfn.SINGLE(JulDom1)+30,""))</f>
        <v>44767</v>
      </c>
      <c r="AG58" s="6">
        <f>IF(DAY(_xlfn.SINGLE(JulDom1))=1,IF(AND(YEAR(_xlfn.SINGLE(JulDom1)+24)=_xlfn.SINGLE(AnoDoCalendário),MONTH(_xlfn.SINGLE(JulDom1)+24)=7),_xlfn.SINGLE(JulDom1)+24,""),IF(AND(YEAR(_xlfn.SINGLE(JulDom1)+31)=_xlfn.SINGLE(AnoDoCalendário),MONTH(_xlfn.SINGLE(JulDom1)+31)=7),_xlfn.SINGLE(JulDom1)+31,""))</f>
        <v>44768</v>
      </c>
      <c r="AH58" s="6">
        <f>IF(DAY(_xlfn.SINGLE(JulDom1))=1,IF(AND(YEAR(_xlfn.SINGLE(JulDom1)+25)=_xlfn.SINGLE(AnoDoCalendário),MONTH(_xlfn.SINGLE(JulDom1)+25)=7),_xlfn.SINGLE(JulDom1)+25,""),IF(AND(YEAR(_xlfn.SINGLE(JulDom1)+32)=_xlfn.SINGLE(AnoDoCalendário),MONTH(_xlfn.SINGLE(JulDom1)+32)=7),_xlfn.SINGLE(JulDom1)+32,""))</f>
        <v>44769</v>
      </c>
      <c r="AI58" s="6">
        <f>IF(DAY(_xlfn.SINGLE(JulDom1))=1,IF(AND(YEAR(_xlfn.SINGLE(JulDom1)+26)=_xlfn.SINGLE(AnoDoCalendário),MONTH(_xlfn.SINGLE(JulDom1)+26)=7),_xlfn.SINGLE(JulDom1)+26,""),IF(AND(YEAR(_xlfn.SINGLE(JulDom1)+33)=_xlfn.SINGLE(AnoDoCalendário),MONTH(_xlfn.SINGLE(JulDom1)+33)=7),_xlfn.SINGLE(JulDom1)+33,""))</f>
        <v>44770</v>
      </c>
      <c r="AJ58" s="6">
        <f>IF(DAY(_xlfn.SINGLE(JulDom1))=1,IF(AND(YEAR(_xlfn.SINGLE(JulDom1)+27)=_xlfn.SINGLE(AnoDoCalendário),MONTH(_xlfn.SINGLE(JulDom1)+27)=7),_xlfn.SINGLE(JulDom1)+27,""),IF(AND(YEAR(_xlfn.SINGLE(JulDom1)+34)=_xlfn.SINGLE(AnoDoCalendário),MONTH(_xlfn.SINGLE(JulDom1)+34)=7),_xlfn.SINGLE(JulDom1)+34,""))</f>
        <v>44771</v>
      </c>
      <c r="AK58" s="6">
        <f>IF(DAY(_xlfn.SINGLE(JulDom1))=1,IF(AND(YEAR(_xlfn.SINGLE(JulDom1)+28)=_xlfn.SINGLE(AnoDoCalendário),MONTH(_xlfn.SINGLE(JulDom1)+28)=7),_xlfn.SINGLE(JulDom1)+28,""),IF(AND(YEAR(_xlfn.SINGLE(JulDom1)+35)=_xlfn.SINGLE(AnoDoCalendário),MONTH(_xlfn.SINGLE(JulDom1)+35)=7),_xlfn.SINGLE(JulDom1)+35,""))</f>
        <v>44772</v>
      </c>
      <c r="AL58" s="6">
        <f>IF(DAY(_xlfn.SINGLE(JulDom1))=1,IF(AND(YEAR(_xlfn.SINGLE(JulDom1)+29)=_xlfn.SINGLE(AnoDoCalendário),MONTH(_xlfn.SINGLE(JulDom1)+29)=7),_xlfn.SINGLE(JulDom1)+29,""),IF(AND(YEAR(_xlfn.SINGLE(JulDom1)+36)=_xlfn.SINGLE(AnoDoCalendário),MONTH(_xlfn.SINGLE(JulDom1)+36)=7),_xlfn.SINGLE(JulDom1)+36,""))</f>
        <v>44773</v>
      </c>
      <c r="AM58" s="7" t="str">
        <f>IF(DAY(_xlfn.SINGLE(JulDom1))=1,IF(AND(YEAR(_xlfn.SINGLE(JulDom1)+30)=_xlfn.SINGLE(AnoDoCalendário),MONTH(_xlfn.SINGLE(JulDom1)+30)=7),_xlfn.SINGLE(JulDom1)+30,""),IF(AND(YEAR(_xlfn.SINGLE(JulDom1)+37)=_xlfn.SINGLE(AnoDoCalendário),MONTH(_xlfn.SINGLE(JulDom1)+37)=7),_xlfn.SINGLE(JulDom1)+37,""))</f>
        <v/>
      </c>
    </row>
    <row r="59" spans="2:39" s="8" customFormat="1" ht="18.95" customHeight="1">
      <c r="B59" s="44"/>
      <c r="C59" s="9" t="s">
        <v>1</v>
      </c>
      <c r="D59" s="9" t="s">
        <v>2</v>
      </c>
      <c r="E59" s="9" t="s">
        <v>3</v>
      </c>
      <c r="F59" s="9" t="s">
        <v>4</v>
      </c>
      <c r="G59" s="9" t="s">
        <v>5</v>
      </c>
      <c r="H59" s="9" t="s">
        <v>6</v>
      </c>
      <c r="I59" s="9" t="s">
        <v>7</v>
      </c>
      <c r="J59" s="9" t="s">
        <v>1</v>
      </c>
      <c r="K59" s="9" t="s">
        <v>2</v>
      </c>
      <c r="L59" s="9" t="s">
        <v>3</v>
      </c>
      <c r="M59" s="9" t="s">
        <v>4</v>
      </c>
      <c r="N59" s="9" t="s">
        <v>5</v>
      </c>
      <c r="O59" s="9" t="s">
        <v>6</v>
      </c>
      <c r="P59" s="9" t="s">
        <v>7</v>
      </c>
      <c r="Q59" s="9" t="s">
        <v>1</v>
      </c>
      <c r="R59" s="9" t="s">
        <v>2</v>
      </c>
      <c r="S59" s="9" t="s">
        <v>3</v>
      </c>
      <c r="T59" s="9" t="s">
        <v>4</v>
      </c>
      <c r="U59" s="9" t="s">
        <v>5</v>
      </c>
      <c r="V59" s="9" t="s">
        <v>6</v>
      </c>
      <c r="W59" s="9" t="s">
        <v>7</v>
      </c>
      <c r="X59" s="9" t="s">
        <v>1</v>
      </c>
      <c r="Y59" s="9" t="s">
        <v>2</v>
      </c>
      <c r="Z59" s="9" t="s">
        <v>3</v>
      </c>
      <c r="AA59" s="9" t="s">
        <v>4</v>
      </c>
      <c r="AB59" s="9" t="s">
        <v>5</v>
      </c>
      <c r="AC59" s="9" t="s">
        <v>6</v>
      </c>
      <c r="AD59" s="9" t="s">
        <v>7</v>
      </c>
      <c r="AE59" s="9" t="s">
        <v>1</v>
      </c>
      <c r="AF59" s="9" t="s">
        <v>2</v>
      </c>
      <c r="AG59" s="9" t="s">
        <v>3</v>
      </c>
      <c r="AH59" s="9" t="s">
        <v>4</v>
      </c>
      <c r="AI59" s="9" t="s">
        <v>5</v>
      </c>
      <c r="AJ59" s="9" t="s">
        <v>6</v>
      </c>
      <c r="AK59" s="9" t="s">
        <v>7</v>
      </c>
      <c r="AL59" s="9" t="s">
        <v>1</v>
      </c>
      <c r="AM59" s="10" t="s">
        <v>2</v>
      </c>
    </row>
    <row r="60" spans="2:39" ht="18.95" customHeight="1">
      <c r="B60" s="4" t="s">
        <v>8</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2:39" ht="18.95" customHeight="1">
      <c r="B61" s="4" t="s">
        <v>9</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2:39" ht="18.95" customHeight="1">
      <c r="B62" s="4" t="s">
        <v>10</v>
      </c>
      <c r="C62" s="2"/>
      <c r="D62" s="2"/>
      <c r="E62" s="2"/>
      <c r="F62" s="2"/>
      <c r="G62" s="2"/>
      <c r="H62" s="2"/>
      <c r="I62" s="2"/>
      <c r="J62" s="2"/>
      <c r="K62" s="2"/>
      <c r="L62" s="2"/>
      <c r="M62" s="2"/>
      <c r="N62" s="2"/>
      <c r="O62" s="2"/>
      <c r="P62" s="2"/>
      <c r="Q62" s="2"/>
      <c r="R62" s="2"/>
      <c r="S62" s="2"/>
      <c r="T62" s="2"/>
      <c r="U62" s="2"/>
      <c r="V62" s="2"/>
      <c r="W62" s="38"/>
      <c r="X62" s="38"/>
      <c r="Y62" s="38"/>
      <c r="Z62" s="38"/>
      <c r="AA62" s="38"/>
      <c r="AB62" s="38"/>
      <c r="AC62" s="38"/>
      <c r="AD62" s="38"/>
      <c r="AE62" s="38"/>
      <c r="AF62" s="38"/>
      <c r="AG62" s="38"/>
      <c r="AH62" s="38"/>
      <c r="AI62" s="38"/>
      <c r="AJ62" s="38"/>
      <c r="AK62" s="38"/>
      <c r="AL62" s="38"/>
      <c r="AM62" s="2"/>
    </row>
    <row r="63" spans="2:39" ht="18.95" customHeight="1">
      <c r="B63" s="4" t="s">
        <v>11</v>
      </c>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spans="2:39" ht="18.95" customHeight="1">
      <c r="B64" s="5" t="s">
        <v>12</v>
      </c>
      <c r="C64" s="3"/>
      <c r="D64" s="3"/>
      <c r="E64" s="3"/>
      <c r="F64" s="3"/>
      <c r="G64" s="3"/>
      <c r="H64" s="18"/>
      <c r="I64" s="18"/>
      <c r="J64" s="18"/>
      <c r="K64" s="18"/>
      <c r="L64" s="18"/>
      <c r="M64" s="18"/>
      <c r="N64" s="18"/>
      <c r="O64" s="18"/>
      <c r="P64" s="18"/>
      <c r="Q64" s="18"/>
      <c r="R64" s="18"/>
      <c r="S64" s="18"/>
      <c r="T64" s="18"/>
      <c r="U64" s="18"/>
      <c r="V64" s="18"/>
      <c r="W64" s="3"/>
      <c r="X64" s="3"/>
      <c r="Y64" s="3"/>
      <c r="Z64" s="3"/>
      <c r="AA64" s="3"/>
      <c r="AB64" s="3"/>
      <c r="AC64" s="3"/>
      <c r="AD64" s="3"/>
      <c r="AE64" s="3"/>
      <c r="AF64" s="3"/>
      <c r="AG64" s="3"/>
      <c r="AH64" s="3"/>
      <c r="AI64" s="3"/>
      <c r="AJ64" s="3"/>
      <c r="AK64" s="3"/>
      <c r="AL64" s="3"/>
      <c r="AM64" s="3"/>
    </row>
    <row r="65" spans="2:39" ht="18.95" customHeight="1">
      <c r="B65" s="5" t="s">
        <v>13</v>
      </c>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2:39" ht="12" customHeight="1"/>
    <row r="67" spans="2:39" s="8" customFormat="1" ht="18.95" customHeight="1">
      <c r="B67" s="43">
        <f>DATE(_xlfn.SINGLE(AnoDoCalendário),8,1)</f>
        <v>44774</v>
      </c>
      <c r="C67" s="6" t="str">
        <f>IF(DAY(_xlfn.SINGLE(AgoDom1))=1,"",IF(AND(YEAR(_xlfn.SINGLE(AgoDom1)+1)=_xlfn.SINGLE(AnoDoCalendário),MONTH(_xlfn.SINGLE(AgoDom1)+1)=8),_xlfn.SINGLE(AgoDom1)+1,""))</f>
        <v/>
      </c>
      <c r="D67" s="6">
        <f>IF(DAY(_xlfn.SINGLE(AgoDom1))=1,"",IF(AND(YEAR(_xlfn.SINGLE(AgoDom1)+2)=_xlfn.SINGLE(AnoDoCalendário),MONTH(_xlfn.SINGLE(AgoDom1)+2)=8),_xlfn.SINGLE(AgoDom1)+2,""))</f>
        <v>44774</v>
      </c>
      <c r="E67" s="6">
        <f>IF(DAY(_xlfn.SINGLE(AgoDom1))=1,"",IF(AND(YEAR(_xlfn.SINGLE(AgoDom1)+3)=_xlfn.SINGLE(AnoDoCalendário),MONTH(_xlfn.SINGLE(AgoDom1)+3)=8),_xlfn.SINGLE(AgoDom1)+3,""))</f>
        <v>44775</v>
      </c>
      <c r="F67" s="6">
        <f>IF(DAY(_xlfn.SINGLE(AgoDom1))=1,"",IF(AND(YEAR(_xlfn.SINGLE(AgoDom1)+4)=_xlfn.SINGLE(AnoDoCalendário),MONTH(_xlfn.SINGLE(AgoDom1)+4)=8),_xlfn.SINGLE(AgoDom1)+4,""))</f>
        <v>44776</v>
      </c>
      <c r="G67" s="6">
        <f>IF(DAY(_xlfn.SINGLE(AgoDom1))=1,"",IF(AND(YEAR(_xlfn.SINGLE(AgoDom1)+5)=_xlfn.SINGLE(AnoDoCalendário),MONTH(_xlfn.SINGLE(AgoDom1)+5)=8),_xlfn.SINGLE(AgoDom1)+5,""))</f>
        <v>44777</v>
      </c>
      <c r="H67" s="6">
        <f>IF(DAY(_xlfn.SINGLE(AgoDom1))=1,"",IF(AND(YEAR(_xlfn.SINGLE(AgoDom1)+6)=_xlfn.SINGLE(AnoDoCalendário),MONTH(_xlfn.SINGLE(AgoDom1)+6)=8),_xlfn.SINGLE(AgoDom1)+6,""))</f>
        <v>44778</v>
      </c>
      <c r="I67" s="6">
        <f>_xlfn.SINGLE(IF(DAY(_xlfn.SINGLE(AgoDom1))=1,IF(AND(YEAR(_xlfn.SINGLE(AgoDom1))=_xlfn.SINGLE(AnoDoCalendário),MONTH(_xlfn.SINGLE(AgoDom1))=8),AgoDom1,""),IF(AND(YEAR(_xlfn.SINGLE(AgoDom1)+7)=_xlfn.SINGLE(AnoDoCalendário),MONTH(_xlfn.SINGLE(AgoDom1)+7)=8),_xlfn.SINGLE(AgoDom1)+7,"")))</f>
        <v>44779</v>
      </c>
      <c r="J67" s="6">
        <f>IF(DAY(_xlfn.SINGLE(AgoDom1))=1,IF(AND(YEAR(_xlfn.SINGLE(AgoDom1)+1)=_xlfn.SINGLE(AnoDoCalendário),MONTH(_xlfn.SINGLE(AgoDom1)+1)=8),_xlfn.SINGLE(AgoDom1)+1,""),IF(AND(YEAR(_xlfn.SINGLE(AgoDom1)+8)=_xlfn.SINGLE(AnoDoCalendário),MONTH(_xlfn.SINGLE(AgoDom1)+8)=8),_xlfn.SINGLE(AgoDom1)+8,""))</f>
        <v>44780</v>
      </c>
      <c r="K67" s="6">
        <f>IF(DAY(_xlfn.SINGLE(AgoDom1))=1,IF(AND(YEAR(_xlfn.SINGLE(AgoDom1)+2)=_xlfn.SINGLE(AnoDoCalendário),MONTH(_xlfn.SINGLE(AgoDom1)+2)=8),_xlfn.SINGLE(AgoDom1)+2,""),IF(AND(YEAR(_xlfn.SINGLE(AgoDom1)+9)=_xlfn.SINGLE(AnoDoCalendário),MONTH(_xlfn.SINGLE(AgoDom1)+9)=8),_xlfn.SINGLE(AgoDom1)+9,""))</f>
        <v>44781</v>
      </c>
      <c r="L67" s="6">
        <f>IF(DAY(_xlfn.SINGLE(AgoDom1))=1,IF(AND(YEAR(_xlfn.SINGLE(AgoDom1)+3)=_xlfn.SINGLE(AnoDoCalendário),MONTH(_xlfn.SINGLE(AgoDom1)+3)=8),_xlfn.SINGLE(AgoDom1)+3,""),IF(AND(YEAR(_xlfn.SINGLE(AgoDom1)+10)=_xlfn.SINGLE(AnoDoCalendário),MONTH(_xlfn.SINGLE(AgoDom1)+10)=8),_xlfn.SINGLE(AgoDom1)+10,""))</f>
        <v>44782</v>
      </c>
      <c r="M67" s="6">
        <f>IF(DAY(_xlfn.SINGLE(AgoDom1))=1,IF(AND(YEAR(_xlfn.SINGLE(AgoDom1)+4)=_xlfn.SINGLE(AnoDoCalendário),MONTH(_xlfn.SINGLE(AgoDom1)+4)=8),_xlfn.SINGLE(AgoDom1)+4,""),IF(AND(YEAR(_xlfn.SINGLE(AgoDom1)+11)=_xlfn.SINGLE(AnoDoCalendário),MONTH(_xlfn.SINGLE(AgoDom1)+11)=8),_xlfn.SINGLE(AgoDom1)+11,""))</f>
        <v>44783</v>
      </c>
      <c r="N67" s="6">
        <f>IF(DAY(_xlfn.SINGLE(AgoDom1))=1,IF(AND(YEAR(_xlfn.SINGLE(AgoDom1)+5)=_xlfn.SINGLE(AnoDoCalendário),MONTH(_xlfn.SINGLE(AgoDom1)+5)=8),_xlfn.SINGLE(AgoDom1)+5,""),IF(AND(YEAR(_xlfn.SINGLE(AgoDom1)+12)=_xlfn.SINGLE(AnoDoCalendário),MONTH(_xlfn.SINGLE(AgoDom1)+12)=8),_xlfn.SINGLE(AgoDom1)+12,""))</f>
        <v>44784</v>
      </c>
      <c r="O67" s="6">
        <f>IF(DAY(_xlfn.SINGLE(AgoDom1))=1,IF(AND(YEAR(_xlfn.SINGLE(AgoDom1)+6)=_xlfn.SINGLE(AnoDoCalendário),MONTH(_xlfn.SINGLE(AgoDom1)+6)=8),_xlfn.SINGLE(AgoDom1)+6,""),IF(AND(YEAR(_xlfn.SINGLE(AgoDom1)+13)=_xlfn.SINGLE(AnoDoCalendário),MONTH(_xlfn.SINGLE(AgoDom1)+13)=8),_xlfn.SINGLE(AgoDom1)+13,""))</f>
        <v>44785</v>
      </c>
      <c r="P67" s="6">
        <f>IF(DAY(_xlfn.SINGLE(AgoDom1))=1,IF(AND(YEAR(_xlfn.SINGLE(AgoDom1)+7)=_xlfn.SINGLE(AnoDoCalendário),MONTH(_xlfn.SINGLE(AgoDom1)+7)=8),_xlfn.SINGLE(AgoDom1)+7,""),IF(AND(YEAR(_xlfn.SINGLE(AgoDom1)+14)=_xlfn.SINGLE(AnoDoCalendário),MONTH(_xlfn.SINGLE(AgoDom1)+14)=8),_xlfn.SINGLE(AgoDom1)+14,""))</f>
        <v>44786</v>
      </c>
      <c r="Q67" s="6">
        <f>IF(DAY(_xlfn.SINGLE(AgoDom1))=1,IF(AND(YEAR(_xlfn.SINGLE(AgoDom1)+8)=_xlfn.SINGLE(AnoDoCalendário),MONTH(_xlfn.SINGLE(AgoDom1)+8)=8),_xlfn.SINGLE(AgoDom1)+8,""),IF(AND(YEAR(_xlfn.SINGLE(AgoDom1)+15)=_xlfn.SINGLE(AnoDoCalendário),MONTH(_xlfn.SINGLE(AgoDom1)+15)=8),_xlfn.SINGLE(AgoDom1)+15,""))</f>
        <v>44787</v>
      </c>
      <c r="R67" s="6">
        <f>IF(DAY(_xlfn.SINGLE(AgoDom1))=1,IF(AND(YEAR(_xlfn.SINGLE(AgoDom1)+9)=_xlfn.SINGLE(AnoDoCalendário),MONTH(_xlfn.SINGLE(AgoDom1)+9)=8),_xlfn.SINGLE(AgoDom1)+9,""),IF(AND(YEAR(_xlfn.SINGLE(AgoDom1)+16)=_xlfn.SINGLE(AnoDoCalendário),MONTH(_xlfn.SINGLE(AgoDom1)+16)=8),_xlfn.SINGLE(AgoDom1)+16,""))</f>
        <v>44788</v>
      </c>
      <c r="S67" s="6">
        <f>IF(DAY(_xlfn.SINGLE(AgoDom1))=1,IF(AND(YEAR(_xlfn.SINGLE(AgoDom1)+10)=_xlfn.SINGLE(AnoDoCalendário),MONTH(_xlfn.SINGLE(AgoDom1)+10)=8),_xlfn.SINGLE(AgoDom1)+10,""),IF(AND(YEAR(_xlfn.SINGLE(AgoDom1)+17)=_xlfn.SINGLE(AnoDoCalendário),MONTH(_xlfn.SINGLE(AgoDom1)+17)=8),_xlfn.SINGLE(AgoDom1)+17,""))</f>
        <v>44789</v>
      </c>
      <c r="T67" s="6">
        <f>IF(DAY(_xlfn.SINGLE(AgoDom1))=1,IF(AND(YEAR(_xlfn.SINGLE(AgoDom1)+11)=_xlfn.SINGLE(AnoDoCalendário),MONTH(_xlfn.SINGLE(AgoDom1)+11)=8),_xlfn.SINGLE(AgoDom1)+11,""),IF(AND(YEAR(_xlfn.SINGLE(AgoDom1)+18)=_xlfn.SINGLE(AnoDoCalendário),MONTH(_xlfn.SINGLE(AgoDom1)+18)=8),_xlfn.SINGLE(AgoDom1)+18,""))</f>
        <v>44790</v>
      </c>
      <c r="U67" s="6">
        <f>IF(DAY(_xlfn.SINGLE(AgoDom1))=1,IF(AND(YEAR(_xlfn.SINGLE(AgoDom1)+12)=_xlfn.SINGLE(AnoDoCalendário),MONTH(_xlfn.SINGLE(AgoDom1)+12)=8),_xlfn.SINGLE(AgoDom1)+12,""),IF(AND(YEAR(_xlfn.SINGLE(AgoDom1)+19)=_xlfn.SINGLE(AnoDoCalendário),MONTH(_xlfn.SINGLE(AgoDom1)+19)=8),_xlfn.SINGLE(AgoDom1)+19,""))</f>
        <v>44791</v>
      </c>
      <c r="V67" s="6">
        <f>IF(DAY(_xlfn.SINGLE(AgoDom1))=1,IF(AND(YEAR(_xlfn.SINGLE(AgoDom1)+13)=_xlfn.SINGLE(AnoDoCalendário),MONTH(_xlfn.SINGLE(AgoDom1)+13)=8),_xlfn.SINGLE(AgoDom1)+13,""),IF(AND(YEAR(_xlfn.SINGLE(AgoDom1)+20)=_xlfn.SINGLE(AnoDoCalendário),MONTH(_xlfn.SINGLE(AgoDom1)+20)=8),_xlfn.SINGLE(AgoDom1)+20,""))</f>
        <v>44792</v>
      </c>
      <c r="W67" s="6">
        <f>IF(DAY(_xlfn.SINGLE(AgoDom1))=1,IF(AND(YEAR(_xlfn.SINGLE(AgoDom1)+14)=_xlfn.SINGLE(AnoDoCalendário),MONTH(_xlfn.SINGLE(AgoDom1)+14)=8),_xlfn.SINGLE(AgoDom1)+14,""),IF(AND(YEAR(_xlfn.SINGLE(AgoDom1)+21)=_xlfn.SINGLE(AnoDoCalendário),MONTH(_xlfn.SINGLE(AgoDom1)+21)=8),_xlfn.SINGLE(AgoDom1)+21,""))</f>
        <v>44793</v>
      </c>
      <c r="X67" s="6">
        <f>IF(DAY(_xlfn.SINGLE(AgoDom1))=1,IF(AND(YEAR(_xlfn.SINGLE(AgoDom1)+15)=_xlfn.SINGLE(AnoDoCalendário),MONTH(_xlfn.SINGLE(AgoDom1)+15)=8),_xlfn.SINGLE(AgoDom1)+15,""),IF(AND(YEAR(_xlfn.SINGLE(AgoDom1)+22)=_xlfn.SINGLE(AnoDoCalendário),MONTH(_xlfn.SINGLE(AgoDom1)+22)=8),_xlfn.SINGLE(AgoDom1)+22,""))</f>
        <v>44794</v>
      </c>
      <c r="Y67" s="6">
        <f>IF(DAY(_xlfn.SINGLE(AgoDom1))=1,IF(AND(YEAR(_xlfn.SINGLE(AgoDom1)+16)=_xlfn.SINGLE(AnoDoCalendário),MONTH(_xlfn.SINGLE(AgoDom1)+16)=8),_xlfn.SINGLE(AgoDom1)+16,""),IF(AND(YEAR(_xlfn.SINGLE(AgoDom1)+23)=_xlfn.SINGLE(AnoDoCalendário),MONTH(_xlfn.SINGLE(AgoDom1)+23)=8),_xlfn.SINGLE(AgoDom1)+23,""))</f>
        <v>44795</v>
      </c>
      <c r="Z67" s="6">
        <f>IF(DAY(_xlfn.SINGLE(AgoDom1))=1,IF(AND(YEAR(_xlfn.SINGLE(AgoDom1)+17)=_xlfn.SINGLE(AnoDoCalendário),MONTH(_xlfn.SINGLE(AgoDom1)+17)=8),_xlfn.SINGLE(AgoDom1)+17,""),IF(AND(YEAR(_xlfn.SINGLE(AgoDom1)+24)=_xlfn.SINGLE(AnoDoCalendário),MONTH(_xlfn.SINGLE(AgoDom1)+24)=8),_xlfn.SINGLE(AgoDom1)+24,""))</f>
        <v>44796</v>
      </c>
      <c r="AA67" s="6">
        <f>IF(DAY(_xlfn.SINGLE(AgoDom1))=1,IF(AND(YEAR(_xlfn.SINGLE(AgoDom1)+18)=_xlfn.SINGLE(AnoDoCalendário),MONTH(_xlfn.SINGLE(AgoDom1)+18)=8),_xlfn.SINGLE(AgoDom1)+18,""),IF(AND(YEAR(_xlfn.SINGLE(AgoDom1)+25)=_xlfn.SINGLE(AnoDoCalendário),MONTH(_xlfn.SINGLE(AgoDom1)+25)=8),_xlfn.SINGLE(AgoDom1)+25,""))</f>
        <v>44797</v>
      </c>
      <c r="AB67" s="6">
        <f>IF(DAY(_xlfn.SINGLE(AgoDom1))=1,IF(AND(YEAR(_xlfn.SINGLE(AgoDom1)+19)=_xlfn.SINGLE(AnoDoCalendário),MONTH(_xlfn.SINGLE(AgoDom1)+19)=8),_xlfn.SINGLE(AgoDom1)+19,""),IF(AND(YEAR(_xlfn.SINGLE(AgoDom1)+26)=_xlfn.SINGLE(AnoDoCalendário),MONTH(_xlfn.SINGLE(AgoDom1)+26)=8),_xlfn.SINGLE(AgoDom1)+26,""))</f>
        <v>44798</v>
      </c>
      <c r="AC67" s="6">
        <f>IF(DAY(_xlfn.SINGLE(AgoDom1))=1,IF(AND(YEAR(_xlfn.SINGLE(AgoDom1)+20)=_xlfn.SINGLE(AnoDoCalendário),MONTH(_xlfn.SINGLE(AgoDom1)+20)=8),_xlfn.SINGLE(AgoDom1)+20,""),IF(AND(YEAR(_xlfn.SINGLE(AgoDom1)+27)=_xlfn.SINGLE(AnoDoCalendário),MONTH(_xlfn.SINGLE(AgoDom1)+27)=8),_xlfn.SINGLE(AgoDom1)+27,""))</f>
        <v>44799</v>
      </c>
      <c r="AD67" s="6">
        <f>IF(DAY(_xlfn.SINGLE(AgoDom1))=1,IF(AND(YEAR(_xlfn.SINGLE(AgoDom1)+21)=_xlfn.SINGLE(AnoDoCalendário),MONTH(_xlfn.SINGLE(AgoDom1)+21)=8),_xlfn.SINGLE(AgoDom1)+21,""),IF(AND(YEAR(_xlfn.SINGLE(AgoDom1)+28)=_xlfn.SINGLE(AnoDoCalendário),MONTH(_xlfn.SINGLE(AgoDom1)+28)=8),_xlfn.SINGLE(AgoDom1)+28,""))</f>
        <v>44800</v>
      </c>
      <c r="AE67" s="6">
        <f>IF(DAY(_xlfn.SINGLE(AgoDom1))=1,IF(AND(YEAR(_xlfn.SINGLE(AgoDom1)+22)=_xlfn.SINGLE(AnoDoCalendário),MONTH(_xlfn.SINGLE(AgoDom1)+22)=8),_xlfn.SINGLE(AgoDom1)+22,""),IF(AND(YEAR(_xlfn.SINGLE(AgoDom1)+29)=_xlfn.SINGLE(AnoDoCalendário),MONTH(_xlfn.SINGLE(AgoDom1)+29)=8),_xlfn.SINGLE(AgoDom1)+29,""))</f>
        <v>44801</v>
      </c>
      <c r="AF67" s="6">
        <f>IF(DAY(_xlfn.SINGLE(AgoDom1))=1,IF(AND(YEAR(_xlfn.SINGLE(AgoDom1)+23)=_xlfn.SINGLE(AnoDoCalendário),MONTH(_xlfn.SINGLE(AgoDom1)+23)=8),_xlfn.SINGLE(AgoDom1)+23,""),IF(AND(YEAR(_xlfn.SINGLE(AgoDom1)+30)=_xlfn.SINGLE(AnoDoCalendário),MONTH(_xlfn.SINGLE(AgoDom1)+30)=8),_xlfn.SINGLE(AgoDom1)+30,""))</f>
        <v>44802</v>
      </c>
      <c r="AG67" s="6">
        <f>IF(DAY(_xlfn.SINGLE(AgoDom1))=1,IF(AND(YEAR(_xlfn.SINGLE(AgoDom1)+24)=_xlfn.SINGLE(AnoDoCalendário),MONTH(_xlfn.SINGLE(AgoDom1)+24)=8),_xlfn.SINGLE(AgoDom1)+24,""),IF(AND(YEAR(_xlfn.SINGLE(AgoDom1)+31)=_xlfn.SINGLE(AnoDoCalendário),MONTH(_xlfn.SINGLE(AgoDom1)+31)=8),_xlfn.SINGLE(AgoDom1)+31,""))</f>
        <v>44803</v>
      </c>
      <c r="AH67" s="6">
        <f>IF(DAY(_xlfn.SINGLE(AgoDom1))=1,IF(AND(YEAR(_xlfn.SINGLE(AgoDom1)+25)=_xlfn.SINGLE(AnoDoCalendário),MONTH(_xlfn.SINGLE(AgoDom1)+25)=8),_xlfn.SINGLE(AgoDom1)+25,""),IF(AND(YEAR(_xlfn.SINGLE(AgoDom1)+32)=_xlfn.SINGLE(AnoDoCalendário),MONTH(_xlfn.SINGLE(AgoDom1)+32)=8),_xlfn.SINGLE(AgoDom1)+32,""))</f>
        <v>44804</v>
      </c>
      <c r="AI67" s="6" t="str">
        <f>IF(DAY(_xlfn.SINGLE(AgoDom1))=1,IF(AND(YEAR(_xlfn.SINGLE(AgoDom1)+26)=_xlfn.SINGLE(AnoDoCalendário),MONTH(_xlfn.SINGLE(AgoDom1)+26)=8),_xlfn.SINGLE(AgoDom1)+26,""),IF(AND(YEAR(_xlfn.SINGLE(AgoDom1)+33)=_xlfn.SINGLE(AnoDoCalendário),MONTH(_xlfn.SINGLE(AgoDom1)+33)=8),_xlfn.SINGLE(AgoDom1)+33,""))</f>
        <v/>
      </c>
      <c r="AJ67" s="6" t="str">
        <f>IF(DAY(_xlfn.SINGLE(AgoDom1))=1,IF(AND(YEAR(_xlfn.SINGLE(AgoDom1)+27)=_xlfn.SINGLE(AnoDoCalendário),MONTH(_xlfn.SINGLE(AgoDom1)+27)=8),_xlfn.SINGLE(AgoDom1)+27,""),IF(AND(YEAR(_xlfn.SINGLE(AgoDom1)+34)=_xlfn.SINGLE(AnoDoCalendário),MONTH(_xlfn.SINGLE(AgoDom1)+34)=8),_xlfn.SINGLE(AgoDom1)+34,""))</f>
        <v/>
      </c>
      <c r="AK67" s="6" t="str">
        <f>IF(DAY(_xlfn.SINGLE(AgoDom1))=1,IF(AND(YEAR(_xlfn.SINGLE(AgoDom1)+28)=_xlfn.SINGLE(AnoDoCalendário),MONTH(_xlfn.SINGLE(AgoDom1)+28)=8),_xlfn.SINGLE(AgoDom1)+28,""),IF(AND(YEAR(_xlfn.SINGLE(AgoDom1)+35)=_xlfn.SINGLE(AnoDoCalendário),MONTH(_xlfn.SINGLE(AgoDom1)+35)=8),_xlfn.SINGLE(AgoDom1)+35,""))</f>
        <v/>
      </c>
      <c r="AL67" s="6" t="str">
        <f>IF(DAY(_xlfn.SINGLE(AgoDom1))=1,IF(AND(YEAR(_xlfn.SINGLE(AgoDom1)+29)=_xlfn.SINGLE(AnoDoCalendário),MONTH(_xlfn.SINGLE(AgoDom1)+29)=8),_xlfn.SINGLE(AgoDom1)+29,""),IF(AND(YEAR(_xlfn.SINGLE(AgoDom1)+36)=_xlfn.SINGLE(AnoDoCalendário),MONTH(_xlfn.SINGLE(AgoDom1)+36)=8),_xlfn.SINGLE(AgoDom1)+36,""))</f>
        <v/>
      </c>
      <c r="AM67" s="7" t="str">
        <f>IF(DAY(_xlfn.SINGLE(AgoDom1))=1,IF(AND(YEAR(_xlfn.SINGLE(AgoDom1)+30)=_xlfn.SINGLE(AnoDoCalendário),MONTH(_xlfn.SINGLE(AgoDom1)+30)=8),_xlfn.SINGLE(AgoDom1)+30,""),IF(AND(YEAR(_xlfn.SINGLE(AgoDom1)+37)=_xlfn.SINGLE(AnoDoCalendário),MONTH(_xlfn.SINGLE(AgoDom1)+37)=8),_xlfn.SINGLE(AgoDom1)+37,""))</f>
        <v/>
      </c>
    </row>
    <row r="68" spans="2:39" s="8" customFormat="1" ht="18.95" customHeight="1">
      <c r="B68" s="44"/>
      <c r="C68" s="9" t="s">
        <v>1</v>
      </c>
      <c r="D68" s="9" t="s">
        <v>2</v>
      </c>
      <c r="E68" s="9" t="s">
        <v>3</v>
      </c>
      <c r="F68" s="9" t="s">
        <v>4</v>
      </c>
      <c r="G68" s="9" t="s">
        <v>5</v>
      </c>
      <c r="H68" s="9" t="s">
        <v>6</v>
      </c>
      <c r="I68" s="9" t="s">
        <v>7</v>
      </c>
      <c r="J68" s="9" t="s">
        <v>1</v>
      </c>
      <c r="K68" s="9" t="s">
        <v>2</v>
      </c>
      <c r="L68" s="9" t="s">
        <v>3</v>
      </c>
      <c r="M68" s="9" t="s">
        <v>4</v>
      </c>
      <c r="N68" s="9" t="s">
        <v>5</v>
      </c>
      <c r="O68" s="9" t="s">
        <v>6</v>
      </c>
      <c r="P68" s="9" t="s">
        <v>7</v>
      </c>
      <c r="Q68" s="9" t="s">
        <v>1</v>
      </c>
      <c r="R68" s="9" t="s">
        <v>2</v>
      </c>
      <c r="S68" s="9" t="s">
        <v>3</v>
      </c>
      <c r="T68" s="9" t="s">
        <v>4</v>
      </c>
      <c r="U68" s="9" t="s">
        <v>5</v>
      </c>
      <c r="V68" s="9" t="s">
        <v>6</v>
      </c>
      <c r="W68" s="9" t="s">
        <v>7</v>
      </c>
      <c r="X68" s="9" t="s">
        <v>1</v>
      </c>
      <c r="Y68" s="9" t="s">
        <v>2</v>
      </c>
      <c r="Z68" s="9" t="s">
        <v>3</v>
      </c>
      <c r="AA68" s="9" t="s">
        <v>4</v>
      </c>
      <c r="AB68" s="9" t="s">
        <v>5</v>
      </c>
      <c r="AC68" s="9" t="s">
        <v>6</v>
      </c>
      <c r="AD68" s="9" t="s">
        <v>7</v>
      </c>
      <c r="AE68" s="9" t="s">
        <v>1</v>
      </c>
      <c r="AF68" s="9" t="s">
        <v>2</v>
      </c>
      <c r="AG68" s="9" t="s">
        <v>3</v>
      </c>
      <c r="AH68" s="9" t="s">
        <v>4</v>
      </c>
      <c r="AI68" s="9" t="s">
        <v>5</v>
      </c>
      <c r="AJ68" s="9" t="s">
        <v>6</v>
      </c>
      <c r="AK68" s="9" t="s">
        <v>7</v>
      </c>
      <c r="AL68" s="9" t="s">
        <v>1</v>
      </c>
      <c r="AM68" s="10" t="s">
        <v>2</v>
      </c>
    </row>
    <row r="69" spans="2:39" ht="18.95" customHeight="1">
      <c r="B69" s="4" t="s">
        <v>8</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2:39" ht="18.95" customHeight="1">
      <c r="B70" s="4" t="s">
        <v>9</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row>
    <row r="71" spans="2:39" ht="18.95" customHeight="1">
      <c r="B71" s="4" t="s">
        <v>10</v>
      </c>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2:39" ht="18.95" customHeight="1">
      <c r="B72" s="4" t="s">
        <v>11</v>
      </c>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spans="2:39" ht="18.95" customHeight="1">
      <c r="B73" s="5" t="s">
        <v>12</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2:39" ht="18.95" customHeight="1">
      <c r="B74" s="5" t="s">
        <v>13</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2:39" ht="12" customHeight="1"/>
    <row r="76" spans="2:39" s="8" customFormat="1" ht="18.95" customHeight="1">
      <c r="B76" s="43">
        <f>DATE(_xlfn.SINGLE(AnoDoCalendário),9,1)</f>
        <v>44805</v>
      </c>
      <c r="C76" s="6" t="str">
        <f>IF(DAY(_xlfn.SINGLE(SetDom1))=1,"",IF(AND(YEAR(_xlfn.SINGLE(SetDom1)+1)=_xlfn.SINGLE(AnoDoCalendário),MONTH(_xlfn.SINGLE(SetDom1)+1)=9),_xlfn.SINGLE(SetDom1)+1,""))</f>
        <v/>
      </c>
      <c r="D76" s="6" t="str">
        <f>IF(DAY(_xlfn.SINGLE(SetDom1))=1,"",IF(AND(YEAR(_xlfn.SINGLE(SetDom1)+2)=_xlfn.SINGLE(AnoDoCalendário),MONTH(_xlfn.SINGLE(SetDom1)+2)=9),_xlfn.SINGLE(SetDom1)+2,""))</f>
        <v/>
      </c>
      <c r="E76" s="6" t="str">
        <f>IF(DAY(_xlfn.SINGLE(SetDom1))=1,"",IF(AND(YEAR(_xlfn.SINGLE(SetDom1)+3)=_xlfn.SINGLE(AnoDoCalendário),MONTH(_xlfn.SINGLE(SetDom1)+3)=9),_xlfn.SINGLE(SetDom1)+3,""))</f>
        <v/>
      </c>
      <c r="F76" s="6" t="str">
        <f>IF(DAY(_xlfn.SINGLE(SetDom1))=1,"",IF(AND(YEAR(_xlfn.SINGLE(SetDom1)+4)=_xlfn.SINGLE(AnoDoCalendário),MONTH(_xlfn.SINGLE(SetDom1)+4)=9),_xlfn.SINGLE(SetDom1)+4,""))</f>
        <v/>
      </c>
      <c r="G76" s="6">
        <f>IF(DAY(_xlfn.SINGLE(SetDom1))=1,"",IF(AND(YEAR(_xlfn.SINGLE(SetDom1)+5)=_xlfn.SINGLE(AnoDoCalendário),MONTH(_xlfn.SINGLE(SetDom1)+5)=9),_xlfn.SINGLE(SetDom1)+5,""))</f>
        <v>44805</v>
      </c>
      <c r="H76" s="6">
        <f>IF(DAY(_xlfn.SINGLE(SetDom1))=1,"",IF(AND(YEAR(_xlfn.SINGLE(SetDom1)+6)=_xlfn.SINGLE(AnoDoCalendário),MONTH(_xlfn.SINGLE(SetDom1)+6)=9),_xlfn.SINGLE(SetDom1)+6,""))</f>
        <v>44806</v>
      </c>
      <c r="I76" s="6">
        <f>_xlfn.SINGLE(IF(DAY(_xlfn.SINGLE(SetDom1))=1,IF(AND(YEAR(_xlfn.SINGLE(SetDom1))=_xlfn.SINGLE(AnoDoCalendário),MONTH(_xlfn.SINGLE(SetDom1))=9),SetDom1,""),IF(AND(YEAR(_xlfn.SINGLE(SetDom1)+7)=_xlfn.SINGLE(AnoDoCalendário),MONTH(_xlfn.SINGLE(SetDom1)+7)=9),_xlfn.SINGLE(SetDom1)+7,"")))</f>
        <v>44807</v>
      </c>
      <c r="J76" s="6">
        <f>IF(DAY(_xlfn.SINGLE(SetDom1))=1,IF(AND(YEAR(_xlfn.SINGLE(SetDom1)+1)=_xlfn.SINGLE(AnoDoCalendário),MONTH(_xlfn.SINGLE(SetDom1)+1)=9),_xlfn.SINGLE(SetDom1)+1,""),IF(AND(YEAR(_xlfn.SINGLE(SetDom1)+8)=_xlfn.SINGLE(AnoDoCalendário),MONTH(_xlfn.SINGLE(SetDom1)+8)=9),_xlfn.SINGLE(SetDom1)+8,""))</f>
        <v>44808</v>
      </c>
      <c r="K76" s="6">
        <f>IF(DAY(_xlfn.SINGLE(SetDom1))=1,IF(AND(YEAR(_xlfn.SINGLE(SetDom1)+2)=_xlfn.SINGLE(AnoDoCalendário),MONTH(_xlfn.SINGLE(SetDom1)+2)=9),_xlfn.SINGLE(SetDom1)+2,""),IF(AND(YEAR(_xlfn.SINGLE(SetDom1)+9)=_xlfn.SINGLE(AnoDoCalendário),MONTH(_xlfn.SINGLE(SetDom1)+9)=9),_xlfn.SINGLE(SetDom1)+9,""))</f>
        <v>44809</v>
      </c>
      <c r="L76" s="6">
        <f>IF(DAY(_xlfn.SINGLE(SetDom1))=1,IF(AND(YEAR(_xlfn.SINGLE(SetDom1)+3)=_xlfn.SINGLE(AnoDoCalendário),MONTH(_xlfn.SINGLE(SetDom1)+3)=9),_xlfn.SINGLE(SetDom1)+3,""),IF(AND(YEAR(_xlfn.SINGLE(SetDom1)+10)=_xlfn.SINGLE(AnoDoCalendário),MONTH(_xlfn.SINGLE(SetDom1)+10)=9),_xlfn.SINGLE(SetDom1)+10,""))</f>
        <v>44810</v>
      </c>
      <c r="M76" s="6">
        <f>IF(DAY(_xlfn.SINGLE(SetDom1))=1,IF(AND(YEAR(_xlfn.SINGLE(SetDom1)+4)=_xlfn.SINGLE(AnoDoCalendário),MONTH(_xlfn.SINGLE(SetDom1)+4)=9),_xlfn.SINGLE(SetDom1)+4,""),IF(AND(YEAR(_xlfn.SINGLE(SetDom1)+11)=_xlfn.SINGLE(AnoDoCalendário),MONTH(_xlfn.SINGLE(SetDom1)+11)=9),_xlfn.SINGLE(SetDom1)+11,""))</f>
        <v>44811</v>
      </c>
      <c r="N76" s="6">
        <f>IF(DAY(_xlfn.SINGLE(SetDom1))=1,IF(AND(YEAR(_xlfn.SINGLE(SetDom1)+5)=_xlfn.SINGLE(AnoDoCalendário),MONTH(_xlfn.SINGLE(SetDom1)+5)=9),_xlfn.SINGLE(SetDom1)+5,""),IF(AND(YEAR(_xlfn.SINGLE(SetDom1)+12)=_xlfn.SINGLE(AnoDoCalendário),MONTH(_xlfn.SINGLE(SetDom1)+12)=9),_xlfn.SINGLE(SetDom1)+12,""))</f>
        <v>44812</v>
      </c>
      <c r="O76" s="6">
        <f>IF(DAY(_xlfn.SINGLE(SetDom1))=1,IF(AND(YEAR(_xlfn.SINGLE(SetDom1)+6)=_xlfn.SINGLE(AnoDoCalendário),MONTH(_xlfn.SINGLE(SetDom1)+6)=9),_xlfn.SINGLE(SetDom1)+6,""),IF(AND(YEAR(_xlfn.SINGLE(SetDom1)+13)=_xlfn.SINGLE(AnoDoCalendário),MONTH(_xlfn.SINGLE(SetDom1)+13)=9),_xlfn.SINGLE(SetDom1)+13,""))</f>
        <v>44813</v>
      </c>
      <c r="P76" s="6">
        <f>IF(DAY(_xlfn.SINGLE(SetDom1))=1,IF(AND(YEAR(_xlfn.SINGLE(SetDom1)+7)=_xlfn.SINGLE(AnoDoCalendário),MONTH(_xlfn.SINGLE(SetDom1)+7)=9),_xlfn.SINGLE(SetDom1)+7,""),IF(AND(YEAR(_xlfn.SINGLE(SetDom1)+14)=_xlfn.SINGLE(AnoDoCalendário),MONTH(_xlfn.SINGLE(SetDom1)+14)=9),_xlfn.SINGLE(SetDom1)+14,""))</f>
        <v>44814</v>
      </c>
      <c r="Q76" s="6">
        <f>IF(DAY(_xlfn.SINGLE(SetDom1))=1,IF(AND(YEAR(_xlfn.SINGLE(SetDom1)+8)=_xlfn.SINGLE(AnoDoCalendário),MONTH(_xlfn.SINGLE(SetDom1)+8)=9),_xlfn.SINGLE(SetDom1)+8,""),IF(AND(YEAR(_xlfn.SINGLE(SetDom1)+15)=_xlfn.SINGLE(AnoDoCalendário),MONTH(_xlfn.SINGLE(SetDom1)+15)=9),_xlfn.SINGLE(SetDom1)+15,""))</f>
        <v>44815</v>
      </c>
      <c r="R76" s="6">
        <f>IF(DAY(_xlfn.SINGLE(SetDom1))=1,IF(AND(YEAR(_xlfn.SINGLE(SetDom1)+9)=_xlfn.SINGLE(AnoDoCalendário),MONTH(_xlfn.SINGLE(SetDom1)+9)=9),_xlfn.SINGLE(SetDom1)+9,""),IF(AND(YEAR(_xlfn.SINGLE(SetDom1)+16)=_xlfn.SINGLE(AnoDoCalendário),MONTH(_xlfn.SINGLE(SetDom1)+16)=9),_xlfn.SINGLE(SetDom1)+16,""))</f>
        <v>44816</v>
      </c>
      <c r="S76" s="6">
        <f>IF(DAY(_xlfn.SINGLE(SetDom1))=1,IF(AND(YEAR(_xlfn.SINGLE(SetDom1)+10)=_xlfn.SINGLE(AnoDoCalendário),MONTH(_xlfn.SINGLE(SetDom1)+10)=9),_xlfn.SINGLE(SetDom1)+10,""),IF(AND(YEAR(_xlfn.SINGLE(SetDom1)+17)=_xlfn.SINGLE(AnoDoCalendário),MONTH(_xlfn.SINGLE(SetDom1)+17)=9),_xlfn.SINGLE(SetDom1)+17,""))</f>
        <v>44817</v>
      </c>
      <c r="T76" s="6">
        <f>IF(DAY(_xlfn.SINGLE(SetDom1))=1,IF(AND(YEAR(_xlfn.SINGLE(SetDom1)+11)=_xlfn.SINGLE(AnoDoCalendário),MONTH(_xlfn.SINGLE(SetDom1)+11)=9),_xlfn.SINGLE(SetDom1)+11,""),IF(AND(YEAR(_xlfn.SINGLE(SetDom1)+18)=_xlfn.SINGLE(AnoDoCalendário),MONTH(_xlfn.SINGLE(SetDom1)+18)=9),_xlfn.SINGLE(SetDom1)+18,""))</f>
        <v>44818</v>
      </c>
      <c r="U76" s="6">
        <f>IF(DAY(_xlfn.SINGLE(SetDom1))=1,IF(AND(YEAR(_xlfn.SINGLE(SetDom1)+12)=_xlfn.SINGLE(AnoDoCalendário),MONTH(_xlfn.SINGLE(SetDom1)+12)=9),_xlfn.SINGLE(SetDom1)+12,""),IF(AND(YEAR(_xlfn.SINGLE(SetDom1)+19)=_xlfn.SINGLE(AnoDoCalendário),MONTH(_xlfn.SINGLE(SetDom1)+19)=9),_xlfn.SINGLE(SetDom1)+19,""))</f>
        <v>44819</v>
      </c>
      <c r="V76" s="6">
        <f>IF(DAY(_xlfn.SINGLE(SetDom1))=1,IF(AND(YEAR(_xlfn.SINGLE(SetDom1)+13)=_xlfn.SINGLE(AnoDoCalendário),MONTH(_xlfn.SINGLE(SetDom1)+13)=9),_xlfn.SINGLE(SetDom1)+13,""),IF(AND(YEAR(_xlfn.SINGLE(SetDom1)+20)=_xlfn.SINGLE(AnoDoCalendário),MONTH(_xlfn.SINGLE(SetDom1)+20)=9),_xlfn.SINGLE(SetDom1)+20,""))</f>
        <v>44820</v>
      </c>
      <c r="W76" s="6">
        <f>IF(DAY(_xlfn.SINGLE(SetDom1))=1,IF(AND(YEAR(_xlfn.SINGLE(SetDom1)+14)=_xlfn.SINGLE(AnoDoCalendário),MONTH(_xlfn.SINGLE(SetDom1)+14)=9),_xlfn.SINGLE(SetDom1)+14,""),IF(AND(YEAR(_xlfn.SINGLE(SetDom1)+21)=_xlfn.SINGLE(AnoDoCalendário),MONTH(_xlfn.SINGLE(SetDom1)+21)=9),_xlfn.SINGLE(SetDom1)+21,""))</f>
        <v>44821</v>
      </c>
      <c r="X76" s="6">
        <f>IF(DAY(_xlfn.SINGLE(SetDom1))=1,IF(AND(YEAR(_xlfn.SINGLE(SetDom1)+15)=_xlfn.SINGLE(AnoDoCalendário),MONTH(_xlfn.SINGLE(SetDom1)+15)=9),_xlfn.SINGLE(SetDom1)+15,""),IF(AND(YEAR(_xlfn.SINGLE(SetDom1)+22)=_xlfn.SINGLE(AnoDoCalendário),MONTH(_xlfn.SINGLE(SetDom1)+22)=9),_xlfn.SINGLE(SetDom1)+22,""))</f>
        <v>44822</v>
      </c>
      <c r="Y76" s="6">
        <f>IF(DAY(_xlfn.SINGLE(SetDom1))=1,IF(AND(YEAR(_xlfn.SINGLE(SetDom1)+16)=_xlfn.SINGLE(AnoDoCalendário),MONTH(_xlfn.SINGLE(SetDom1)+16)=9),_xlfn.SINGLE(SetDom1)+16,""),IF(AND(YEAR(_xlfn.SINGLE(SetDom1)+23)=_xlfn.SINGLE(AnoDoCalendário),MONTH(_xlfn.SINGLE(SetDom1)+23)=9),_xlfn.SINGLE(SetDom1)+23,""))</f>
        <v>44823</v>
      </c>
      <c r="Z76" s="6">
        <f>IF(DAY(_xlfn.SINGLE(SetDom1))=1,IF(AND(YEAR(_xlfn.SINGLE(SetDom1)+17)=_xlfn.SINGLE(AnoDoCalendário),MONTH(_xlfn.SINGLE(SetDom1)+17)=9),_xlfn.SINGLE(SetDom1)+17,""),IF(AND(YEAR(_xlfn.SINGLE(SetDom1)+24)=_xlfn.SINGLE(AnoDoCalendário),MONTH(_xlfn.SINGLE(SetDom1)+24)=9),_xlfn.SINGLE(SetDom1)+24,""))</f>
        <v>44824</v>
      </c>
      <c r="AA76" s="6">
        <f>IF(DAY(_xlfn.SINGLE(SetDom1))=1,IF(AND(YEAR(_xlfn.SINGLE(SetDom1)+18)=_xlfn.SINGLE(AnoDoCalendário),MONTH(_xlfn.SINGLE(SetDom1)+18)=9),_xlfn.SINGLE(SetDom1)+18,""),IF(AND(YEAR(_xlfn.SINGLE(SetDom1)+25)=_xlfn.SINGLE(AnoDoCalendário),MONTH(_xlfn.SINGLE(SetDom1)+25)=9),_xlfn.SINGLE(SetDom1)+25,""))</f>
        <v>44825</v>
      </c>
      <c r="AB76" s="6">
        <f>IF(DAY(_xlfn.SINGLE(SetDom1))=1,IF(AND(YEAR(_xlfn.SINGLE(SetDom1)+19)=_xlfn.SINGLE(AnoDoCalendário),MONTH(_xlfn.SINGLE(SetDom1)+19)=9),_xlfn.SINGLE(SetDom1)+19,""),IF(AND(YEAR(_xlfn.SINGLE(SetDom1)+26)=_xlfn.SINGLE(AnoDoCalendário),MONTH(_xlfn.SINGLE(SetDom1)+26)=9),_xlfn.SINGLE(SetDom1)+26,""))</f>
        <v>44826</v>
      </c>
      <c r="AC76" s="6">
        <f>IF(DAY(_xlfn.SINGLE(SetDom1))=1,IF(AND(YEAR(_xlfn.SINGLE(SetDom1)+20)=_xlfn.SINGLE(AnoDoCalendário),MONTH(_xlfn.SINGLE(SetDom1)+20)=9),_xlfn.SINGLE(SetDom1)+20,""),IF(AND(YEAR(_xlfn.SINGLE(SetDom1)+27)=_xlfn.SINGLE(AnoDoCalendário),MONTH(_xlfn.SINGLE(SetDom1)+27)=9),_xlfn.SINGLE(SetDom1)+27,""))</f>
        <v>44827</v>
      </c>
      <c r="AD76" s="6">
        <f>IF(DAY(_xlfn.SINGLE(SetDom1))=1,IF(AND(YEAR(_xlfn.SINGLE(SetDom1)+21)=_xlfn.SINGLE(AnoDoCalendário),MONTH(_xlfn.SINGLE(SetDom1)+21)=9),_xlfn.SINGLE(SetDom1)+21,""),IF(AND(YEAR(_xlfn.SINGLE(SetDom1)+28)=_xlfn.SINGLE(AnoDoCalendário),MONTH(_xlfn.SINGLE(SetDom1)+28)=9),_xlfn.SINGLE(SetDom1)+28,""))</f>
        <v>44828</v>
      </c>
      <c r="AE76" s="6">
        <f>IF(DAY(_xlfn.SINGLE(SetDom1))=1,IF(AND(YEAR(_xlfn.SINGLE(SetDom1)+22)=_xlfn.SINGLE(AnoDoCalendário),MONTH(_xlfn.SINGLE(SetDom1)+22)=9),_xlfn.SINGLE(SetDom1)+22,""),IF(AND(YEAR(_xlfn.SINGLE(SetDom1)+29)=_xlfn.SINGLE(AnoDoCalendário),MONTH(_xlfn.SINGLE(SetDom1)+29)=9),_xlfn.SINGLE(SetDom1)+29,""))</f>
        <v>44829</v>
      </c>
      <c r="AF76" s="6">
        <f>IF(DAY(_xlfn.SINGLE(SetDom1))=1,IF(AND(YEAR(_xlfn.SINGLE(SetDom1)+23)=_xlfn.SINGLE(AnoDoCalendário),MONTH(_xlfn.SINGLE(SetDom1)+23)=9),_xlfn.SINGLE(SetDom1)+23,""),IF(AND(YEAR(_xlfn.SINGLE(SetDom1)+30)=_xlfn.SINGLE(AnoDoCalendário),MONTH(_xlfn.SINGLE(SetDom1)+30)=9),_xlfn.SINGLE(SetDom1)+30,""))</f>
        <v>44830</v>
      </c>
      <c r="AG76" s="6">
        <f>IF(DAY(_xlfn.SINGLE(SetDom1))=1,IF(AND(YEAR(_xlfn.SINGLE(SetDom1)+24)=_xlfn.SINGLE(AnoDoCalendário),MONTH(_xlfn.SINGLE(SetDom1)+24)=9),_xlfn.SINGLE(SetDom1)+24,""),IF(AND(YEAR(_xlfn.SINGLE(SetDom1)+31)=_xlfn.SINGLE(AnoDoCalendário),MONTH(_xlfn.SINGLE(SetDom1)+31)=9),_xlfn.SINGLE(SetDom1)+31,""))</f>
        <v>44831</v>
      </c>
      <c r="AH76" s="6">
        <f>IF(DAY(_xlfn.SINGLE(SetDom1))=1,IF(AND(YEAR(_xlfn.SINGLE(SetDom1)+25)=_xlfn.SINGLE(AnoDoCalendário),MONTH(_xlfn.SINGLE(SetDom1)+25)=9),_xlfn.SINGLE(SetDom1)+25,""),IF(AND(YEAR(_xlfn.SINGLE(SetDom1)+32)=_xlfn.SINGLE(AnoDoCalendário),MONTH(_xlfn.SINGLE(SetDom1)+32)=9),_xlfn.SINGLE(SetDom1)+32,""))</f>
        <v>44832</v>
      </c>
      <c r="AI76" s="6">
        <f>IF(DAY(_xlfn.SINGLE(SetDom1))=1,IF(AND(YEAR(_xlfn.SINGLE(SetDom1)+26)=_xlfn.SINGLE(AnoDoCalendário),MONTH(_xlfn.SINGLE(SetDom1)+26)=9),_xlfn.SINGLE(SetDom1)+26,""),IF(AND(YEAR(_xlfn.SINGLE(SetDom1)+33)=_xlfn.SINGLE(AnoDoCalendário),MONTH(_xlfn.SINGLE(SetDom1)+33)=9),_xlfn.SINGLE(SetDom1)+33,""))</f>
        <v>44833</v>
      </c>
      <c r="AJ76" s="6">
        <f>IF(DAY(_xlfn.SINGLE(SetDom1))=1,IF(AND(YEAR(_xlfn.SINGLE(SetDom1)+27)=_xlfn.SINGLE(AnoDoCalendário),MONTH(_xlfn.SINGLE(SetDom1)+27)=9),_xlfn.SINGLE(SetDom1)+27,""),IF(AND(YEAR(_xlfn.SINGLE(SetDom1)+34)=_xlfn.SINGLE(AnoDoCalendário),MONTH(_xlfn.SINGLE(SetDom1)+34)=9),_xlfn.SINGLE(SetDom1)+34,""))</f>
        <v>44834</v>
      </c>
      <c r="AK76" s="6" t="str">
        <f>IF(DAY(_xlfn.SINGLE(SetDom1))=1,IF(AND(YEAR(_xlfn.SINGLE(SetDom1)+28)=_xlfn.SINGLE(AnoDoCalendário),MONTH(_xlfn.SINGLE(SetDom1)+28)=9),_xlfn.SINGLE(SetDom1)+28,""),IF(AND(YEAR(_xlfn.SINGLE(SetDom1)+35)=_xlfn.SINGLE(AnoDoCalendário),MONTH(_xlfn.SINGLE(SetDom1)+35)=9),_xlfn.SINGLE(SetDom1)+35,""))</f>
        <v/>
      </c>
      <c r="AL76" s="6" t="str">
        <f>IF(DAY(_xlfn.SINGLE(SetDom1))=1,IF(AND(YEAR(_xlfn.SINGLE(SetDom1)+29)=_xlfn.SINGLE(AnoDoCalendário),MONTH(_xlfn.SINGLE(SetDom1)+29)=9),_xlfn.SINGLE(SetDom1)+29,""),IF(AND(YEAR(_xlfn.SINGLE(SetDom1)+36)=_xlfn.SINGLE(AnoDoCalendário),MONTH(_xlfn.SINGLE(SetDom1)+36)=9),_xlfn.SINGLE(SetDom1)+36,""))</f>
        <v/>
      </c>
      <c r="AM76" s="7" t="str">
        <f>IF(DAY(_xlfn.SINGLE(SetDom1))=1,IF(AND(YEAR(_xlfn.SINGLE(SetDom1)+30)=_xlfn.SINGLE(AnoDoCalendário),MONTH(_xlfn.SINGLE(SetDom1)+30)=9),_xlfn.SINGLE(SetDom1)+30,""),IF(AND(YEAR(_xlfn.SINGLE(SetDom1)+37)=_xlfn.SINGLE(AnoDoCalendário),MONTH(_xlfn.SINGLE(SetDom1)+37)=9),_xlfn.SINGLE(SetDom1)+37,""))</f>
        <v/>
      </c>
    </row>
    <row r="77" spans="2:39" s="8" customFormat="1" ht="18.95" customHeight="1">
      <c r="B77" s="44"/>
      <c r="C77" s="9" t="s">
        <v>1</v>
      </c>
      <c r="D77" s="9" t="s">
        <v>2</v>
      </c>
      <c r="E77" s="9" t="s">
        <v>3</v>
      </c>
      <c r="F77" s="9" t="s">
        <v>4</v>
      </c>
      <c r="G77" s="9" t="s">
        <v>5</v>
      </c>
      <c r="H77" s="9" t="s">
        <v>6</v>
      </c>
      <c r="I77" s="9" t="s">
        <v>7</v>
      </c>
      <c r="J77" s="9" t="s">
        <v>1</v>
      </c>
      <c r="K77" s="9" t="s">
        <v>2</v>
      </c>
      <c r="L77" s="9" t="s">
        <v>3</v>
      </c>
      <c r="M77" s="9" t="s">
        <v>4</v>
      </c>
      <c r="N77" s="9" t="s">
        <v>5</v>
      </c>
      <c r="O77" s="9" t="s">
        <v>6</v>
      </c>
      <c r="P77" s="9" t="s">
        <v>7</v>
      </c>
      <c r="Q77" s="9" t="s">
        <v>1</v>
      </c>
      <c r="R77" s="9" t="s">
        <v>2</v>
      </c>
      <c r="S77" s="9" t="s">
        <v>3</v>
      </c>
      <c r="T77" s="9" t="s">
        <v>4</v>
      </c>
      <c r="U77" s="9" t="s">
        <v>5</v>
      </c>
      <c r="V77" s="9" t="s">
        <v>6</v>
      </c>
      <c r="W77" s="9" t="s">
        <v>7</v>
      </c>
      <c r="X77" s="9" t="s">
        <v>1</v>
      </c>
      <c r="Y77" s="9" t="s">
        <v>2</v>
      </c>
      <c r="Z77" s="9" t="s">
        <v>3</v>
      </c>
      <c r="AA77" s="9" t="s">
        <v>4</v>
      </c>
      <c r="AB77" s="9" t="s">
        <v>5</v>
      </c>
      <c r="AC77" s="9" t="s">
        <v>6</v>
      </c>
      <c r="AD77" s="9" t="s">
        <v>7</v>
      </c>
      <c r="AE77" s="9" t="s">
        <v>1</v>
      </c>
      <c r="AF77" s="9" t="s">
        <v>2</v>
      </c>
      <c r="AG77" s="9" t="s">
        <v>3</v>
      </c>
      <c r="AH77" s="9" t="s">
        <v>4</v>
      </c>
      <c r="AI77" s="9" t="s">
        <v>5</v>
      </c>
      <c r="AJ77" s="9" t="s">
        <v>6</v>
      </c>
      <c r="AK77" s="9" t="s">
        <v>7</v>
      </c>
      <c r="AL77" s="9" t="s">
        <v>1</v>
      </c>
      <c r="AM77" s="10" t="s">
        <v>2</v>
      </c>
    </row>
    <row r="78" spans="2:39" ht="18.95" customHeight="1">
      <c r="B78" s="4" t="s">
        <v>8</v>
      </c>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2:39" ht="18.95" customHeight="1">
      <c r="B79" s="4" t="s">
        <v>9</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2:39" ht="18.95" customHeight="1">
      <c r="B80" s="4" t="s">
        <v>10</v>
      </c>
      <c r="C80" s="2"/>
      <c r="D80" s="2"/>
      <c r="E80" s="2"/>
      <c r="F80" s="35"/>
      <c r="G80" s="35"/>
      <c r="H80" s="35"/>
      <c r="I80" s="35"/>
      <c r="J80" s="35"/>
      <c r="K80" s="35"/>
      <c r="L80" s="35"/>
      <c r="M80" s="35"/>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2:39" ht="18.95" customHeight="1">
      <c r="B81" s="4" t="s">
        <v>11</v>
      </c>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2:39" ht="18.95" customHeight="1">
      <c r="B82" s="5" t="s">
        <v>12</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2:39" ht="18.95" customHeight="1">
      <c r="B83" s="5" t="s">
        <v>13</v>
      </c>
      <c r="C83" s="3"/>
      <c r="D83" s="3"/>
      <c r="E83" s="3"/>
      <c r="F83" s="3"/>
      <c r="G83" s="3"/>
      <c r="H83" s="3"/>
      <c r="I83" s="3"/>
      <c r="J83" s="3"/>
      <c r="K83" s="3"/>
      <c r="L83" s="3"/>
      <c r="M83" s="3"/>
      <c r="N83" s="3"/>
      <c r="O83" s="3"/>
      <c r="P83" s="3"/>
      <c r="Q83" s="3"/>
      <c r="R83" s="3"/>
      <c r="S83" s="3"/>
      <c r="T83" s="3"/>
      <c r="U83" s="18"/>
      <c r="V83" s="18"/>
      <c r="W83" s="18"/>
      <c r="X83" s="18"/>
      <c r="Y83" s="18"/>
      <c r="Z83" s="18"/>
      <c r="AA83" s="18"/>
      <c r="AB83" s="18"/>
      <c r="AC83" s="18"/>
      <c r="AD83" s="18"/>
      <c r="AE83" s="18"/>
      <c r="AF83" s="18"/>
      <c r="AG83" s="18"/>
      <c r="AH83" s="18"/>
      <c r="AI83" s="18"/>
      <c r="AJ83" s="3"/>
      <c r="AK83" s="3"/>
      <c r="AL83" s="3"/>
      <c r="AM83" s="3"/>
    </row>
    <row r="84" spans="2:39" ht="12" customHeight="1"/>
    <row r="85" spans="2:39" s="8" customFormat="1" ht="18.95" customHeight="1">
      <c r="B85" s="43">
        <f>DATE(_xlfn.SINGLE(AnoDoCalendário),10,1)</f>
        <v>44835</v>
      </c>
      <c r="C85" s="6" t="str">
        <f>IF(DAY(_xlfn.SINGLE(OutDom1))=1,"",IF(AND(YEAR(_xlfn.SINGLE(OutDom1)+1)=_xlfn.SINGLE(AnoDoCalendário),MONTH(_xlfn.SINGLE(OutDom1)+1)=10),_xlfn.SINGLE(OutDom1)+1,""))</f>
        <v/>
      </c>
      <c r="D85" s="6" t="str">
        <f>IF(DAY(_xlfn.SINGLE(OutDom1))=1,"",IF(AND(YEAR(_xlfn.SINGLE(OutDom1)+2)=_xlfn.SINGLE(AnoDoCalendário),MONTH(_xlfn.SINGLE(OutDom1)+2)=10),_xlfn.SINGLE(OutDom1)+2,""))</f>
        <v/>
      </c>
      <c r="E85" s="6" t="str">
        <f>IF(DAY(_xlfn.SINGLE(OutDom1))=1,"",IF(AND(YEAR(_xlfn.SINGLE(OutDom1)+3)=_xlfn.SINGLE(AnoDoCalendário),MONTH(_xlfn.SINGLE(OutDom1)+3)=10),_xlfn.SINGLE(OutDom1)+3,""))</f>
        <v/>
      </c>
      <c r="F85" s="6" t="str">
        <f>IF(DAY(_xlfn.SINGLE(OutDom1))=1,"",IF(AND(YEAR(_xlfn.SINGLE(OutDom1)+4)=_xlfn.SINGLE(AnoDoCalendário),MONTH(_xlfn.SINGLE(OutDom1)+4)=10),_xlfn.SINGLE(OutDom1)+4,""))</f>
        <v/>
      </c>
      <c r="G85" s="6" t="str">
        <f>IF(DAY(_xlfn.SINGLE(OutDom1))=1,"",IF(AND(YEAR(_xlfn.SINGLE(OutDom1)+5)=_xlfn.SINGLE(AnoDoCalendário),MONTH(_xlfn.SINGLE(OutDom1)+5)=10),_xlfn.SINGLE(OutDom1)+5,""))</f>
        <v/>
      </c>
      <c r="H85" s="6" t="str">
        <f>IF(DAY(_xlfn.SINGLE(OutDom1))=1,"",IF(AND(YEAR(_xlfn.SINGLE(OutDom1)+6)=_xlfn.SINGLE(AnoDoCalendário),MONTH(_xlfn.SINGLE(OutDom1)+6)=10),_xlfn.SINGLE(OutDom1)+6,""))</f>
        <v/>
      </c>
      <c r="I85" s="6">
        <f>_xlfn.SINGLE(IF(DAY(_xlfn.SINGLE(OutDom1))=1,IF(AND(YEAR(_xlfn.SINGLE(OutDom1))=_xlfn.SINGLE(AnoDoCalendário),MONTH(_xlfn.SINGLE(OutDom1))=10),OutDom1,""),IF(AND(YEAR(_xlfn.SINGLE(OutDom1)+7)=_xlfn.SINGLE(AnoDoCalendário),MONTH(_xlfn.SINGLE(OutDom1)+7)=10),_xlfn.SINGLE(OutDom1)+7,"")))</f>
        <v>44835</v>
      </c>
      <c r="J85" s="6">
        <f>IF(DAY(_xlfn.SINGLE(OutDom1))=1,IF(AND(YEAR(_xlfn.SINGLE(OutDom1)+1)=_xlfn.SINGLE(AnoDoCalendário),MONTH(_xlfn.SINGLE(OutDom1)+1)=10),_xlfn.SINGLE(OutDom1)+1,""),IF(AND(YEAR(_xlfn.SINGLE(OutDom1)+8)=_xlfn.SINGLE(AnoDoCalendário),MONTH(_xlfn.SINGLE(OutDom1)+8)=10),_xlfn.SINGLE(OutDom1)+8,""))</f>
        <v>44836</v>
      </c>
      <c r="K85" s="6">
        <f>IF(DAY(_xlfn.SINGLE(OutDom1))=1,IF(AND(YEAR(_xlfn.SINGLE(OutDom1)+2)=_xlfn.SINGLE(AnoDoCalendário),MONTH(_xlfn.SINGLE(OutDom1)+2)=10),_xlfn.SINGLE(OutDom1)+2,""),IF(AND(YEAR(_xlfn.SINGLE(OutDom1)+9)=_xlfn.SINGLE(AnoDoCalendário),MONTH(_xlfn.SINGLE(OutDom1)+9)=10),_xlfn.SINGLE(OutDom1)+9,""))</f>
        <v>44837</v>
      </c>
      <c r="L85" s="6">
        <f>IF(DAY(_xlfn.SINGLE(OutDom1))=1,IF(AND(YEAR(_xlfn.SINGLE(OutDom1)+3)=_xlfn.SINGLE(AnoDoCalendário),MONTH(_xlfn.SINGLE(OutDom1)+3)=10),_xlfn.SINGLE(OutDom1)+3,""),IF(AND(YEAR(_xlfn.SINGLE(OutDom1)+10)=_xlfn.SINGLE(AnoDoCalendário),MONTH(_xlfn.SINGLE(OutDom1)+10)=10),_xlfn.SINGLE(OutDom1)+10,""))</f>
        <v>44838</v>
      </c>
      <c r="M85" s="6">
        <f>IF(DAY(_xlfn.SINGLE(OutDom1))=1,IF(AND(YEAR(_xlfn.SINGLE(OutDom1)+4)=_xlfn.SINGLE(AnoDoCalendário),MONTH(_xlfn.SINGLE(OutDom1)+4)=10),_xlfn.SINGLE(OutDom1)+4,""),IF(AND(YEAR(_xlfn.SINGLE(OutDom1)+11)=_xlfn.SINGLE(AnoDoCalendário),MONTH(_xlfn.SINGLE(OutDom1)+11)=10),_xlfn.SINGLE(OutDom1)+11,""))</f>
        <v>44839</v>
      </c>
      <c r="N85" s="6">
        <f>IF(DAY(_xlfn.SINGLE(OutDom1))=1,IF(AND(YEAR(_xlfn.SINGLE(OutDom1)+5)=_xlfn.SINGLE(AnoDoCalendário),MONTH(_xlfn.SINGLE(OutDom1)+5)=10),_xlfn.SINGLE(OutDom1)+5,""),IF(AND(YEAR(_xlfn.SINGLE(OutDom1)+12)=_xlfn.SINGLE(AnoDoCalendário),MONTH(_xlfn.SINGLE(OutDom1)+12)=10),_xlfn.SINGLE(OutDom1)+12,""))</f>
        <v>44840</v>
      </c>
      <c r="O85" s="6">
        <f>IF(DAY(_xlfn.SINGLE(OutDom1))=1,IF(AND(YEAR(_xlfn.SINGLE(OutDom1)+6)=_xlfn.SINGLE(AnoDoCalendário),MONTH(_xlfn.SINGLE(OutDom1)+6)=10),_xlfn.SINGLE(OutDom1)+6,""),IF(AND(YEAR(_xlfn.SINGLE(OutDom1)+13)=_xlfn.SINGLE(AnoDoCalendário),MONTH(_xlfn.SINGLE(OutDom1)+13)=10),_xlfn.SINGLE(OutDom1)+13,""))</f>
        <v>44841</v>
      </c>
      <c r="P85" s="6">
        <f>IF(DAY(_xlfn.SINGLE(OutDom1))=1,IF(AND(YEAR(_xlfn.SINGLE(OutDom1)+7)=_xlfn.SINGLE(AnoDoCalendário),MONTH(_xlfn.SINGLE(OutDom1)+7)=10),_xlfn.SINGLE(OutDom1)+7,""),IF(AND(YEAR(_xlfn.SINGLE(OutDom1)+14)=_xlfn.SINGLE(AnoDoCalendário),MONTH(_xlfn.SINGLE(OutDom1)+14)=10),_xlfn.SINGLE(OutDom1)+14,""))</f>
        <v>44842</v>
      </c>
      <c r="Q85" s="6">
        <f>IF(DAY(_xlfn.SINGLE(OutDom1))=1,IF(AND(YEAR(_xlfn.SINGLE(OutDom1)+8)=_xlfn.SINGLE(AnoDoCalendário),MONTH(_xlfn.SINGLE(OutDom1)+8)=10),_xlfn.SINGLE(OutDom1)+8,""),IF(AND(YEAR(_xlfn.SINGLE(OutDom1)+15)=_xlfn.SINGLE(AnoDoCalendário),MONTH(_xlfn.SINGLE(OutDom1)+15)=10),_xlfn.SINGLE(OutDom1)+15,""))</f>
        <v>44843</v>
      </c>
      <c r="R85" s="6">
        <f>IF(DAY(_xlfn.SINGLE(OutDom1))=1,IF(AND(YEAR(_xlfn.SINGLE(OutDom1)+9)=_xlfn.SINGLE(AnoDoCalendário),MONTH(_xlfn.SINGLE(OutDom1)+9)=10),_xlfn.SINGLE(OutDom1)+9,""),IF(AND(YEAR(_xlfn.SINGLE(OutDom1)+16)=_xlfn.SINGLE(AnoDoCalendário),MONTH(_xlfn.SINGLE(OutDom1)+16)=10),_xlfn.SINGLE(OutDom1)+16,""))</f>
        <v>44844</v>
      </c>
      <c r="S85" s="6">
        <f>IF(DAY(_xlfn.SINGLE(OutDom1))=1,IF(AND(YEAR(_xlfn.SINGLE(OutDom1)+10)=_xlfn.SINGLE(AnoDoCalendário),MONTH(_xlfn.SINGLE(OutDom1)+10)=10),_xlfn.SINGLE(OutDom1)+10,""),IF(AND(YEAR(_xlfn.SINGLE(OutDom1)+17)=_xlfn.SINGLE(AnoDoCalendário),MONTH(_xlfn.SINGLE(OutDom1)+17)=10),_xlfn.SINGLE(OutDom1)+17,""))</f>
        <v>44845</v>
      </c>
      <c r="T85" s="6">
        <f>IF(DAY(_xlfn.SINGLE(OutDom1))=1,IF(AND(YEAR(_xlfn.SINGLE(OutDom1)+11)=_xlfn.SINGLE(AnoDoCalendário),MONTH(_xlfn.SINGLE(OutDom1)+11)=10),_xlfn.SINGLE(OutDom1)+11,""),IF(AND(YEAR(_xlfn.SINGLE(OutDom1)+18)=_xlfn.SINGLE(AnoDoCalendário),MONTH(_xlfn.SINGLE(OutDom1)+18)=10),_xlfn.SINGLE(OutDom1)+18,""))</f>
        <v>44846</v>
      </c>
      <c r="U85" s="6">
        <f>IF(DAY(_xlfn.SINGLE(OutDom1))=1,IF(AND(YEAR(_xlfn.SINGLE(OutDom1)+12)=_xlfn.SINGLE(AnoDoCalendário),MONTH(_xlfn.SINGLE(OutDom1)+12)=10),_xlfn.SINGLE(OutDom1)+12,""),IF(AND(YEAR(_xlfn.SINGLE(OutDom1)+19)=_xlfn.SINGLE(AnoDoCalendário),MONTH(_xlfn.SINGLE(OutDom1)+19)=10),_xlfn.SINGLE(OutDom1)+19,""))</f>
        <v>44847</v>
      </c>
      <c r="V85" s="6">
        <f>IF(DAY(_xlfn.SINGLE(OutDom1))=1,IF(AND(YEAR(_xlfn.SINGLE(OutDom1)+13)=_xlfn.SINGLE(AnoDoCalendário),MONTH(_xlfn.SINGLE(OutDom1)+13)=10),_xlfn.SINGLE(OutDom1)+13,""),IF(AND(YEAR(_xlfn.SINGLE(OutDom1)+20)=_xlfn.SINGLE(AnoDoCalendário),MONTH(_xlfn.SINGLE(OutDom1)+20)=10),_xlfn.SINGLE(OutDom1)+20,""))</f>
        <v>44848</v>
      </c>
      <c r="W85" s="6">
        <f>IF(DAY(_xlfn.SINGLE(OutDom1))=1,IF(AND(YEAR(_xlfn.SINGLE(OutDom1)+14)=_xlfn.SINGLE(AnoDoCalendário),MONTH(_xlfn.SINGLE(OutDom1)+14)=10),_xlfn.SINGLE(OutDom1)+14,""),IF(AND(YEAR(_xlfn.SINGLE(OutDom1)+21)=_xlfn.SINGLE(AnoDoCalendário),MONTH(_xlfn.SINGLE(OutDom1)+21)=10),_xlfn.SINGLE(OutDom1)+21,""))</f>
        <v>44849</v>
      </c>
      <c r="X85" s="6">
        <f>IF(DAY(_xlfn.SINGLE(OutDom1))=1,IF(AND(YEAR(_xlfn.SINGLE(OutDom1)+15)=_xlfn.SINGLE(AnoDoCalendário),MONTH(_xlfn.SINGLE(OutDom1)+15)=10),_xlfn.SINGLE(OutDom1)+15,""),IF(AND(YEAR(_xlfn.SINGLE(OutDom1)+22)=_xlfn.SINGLE(AnoDoCalendário),MONTH(_xlfn.SINGLE(OutDom1)+22)=10),_xlfn.SINGLE(OutDom1)+22,""))</f>
        <v>44850</v>
      </c>
      <c r="Y85" s="6">
        <f>IF(DAY(_xlfn.SINGLE(OutDom1))=1,IF(AND(YEAR(_xlfn.SINGLE(OutDom1)+16)=_xlfn.SINGLE(AnoDoCalendário),MONTH(_xlfn.SINGLE(OutDom1)+16)=10),_xlfn.SINGLE(OutDom1)+16,""),IF(AND(YEAR(_xlfn.SINGLE(OutDom1)+23)=_xlfn.SINGLE(AnoDoCalendário),MONTH(_xlfn.SINGLE(OutDom1)+23)=10),_xlfn.SINGLE(OutDom1)+23,""))</f>
        <v>44851</v>
      </c>
      <c r="Z85" s="6">
        <f>IF(DAY(_xlfn.SINGLE(OutDom1))=1,IF(AND(YEAR(_xlfn.SINGLE(OutDom1)+17)=_xlfn.SINGLE(AnoDoCalendário),MONTH(_xlfn.SINGLE(OutDom1)+17)=10),_xlfn.SINGLE(OutDom1)+17,""),IF(AND(YEAR(_xlfn.SINGLE(OutDom1)+24)=_xlfn.SINGLE(AnoDoCalendário),MONTH(_xlfn.SINGLE(OutDom1)+24)=10),_xlfn.SINGLE(OutDom1)+24,""))</f>
        <v>44852</v>
      </c>
      <c r="AA85" s="6">
        <f>IF(DAY(_xlfn.SINGLE(OutDom1))=1,IF(AND(YEAR(_xlfn.SINGLE(OutDom1)+18)=_xlfn.SINGLE(AnoDoCalendário),MONTH(_xlfn.SINGLE(OutDom1)+18)=10),_xlfn.SINGLE(OutDom1)+18,""),IF(AND(YEAR(_xlfn.SINGLE(OutDom1)+25)=_xlfn.SINGLE(AnoDoCalendário),MONTH(_xlfn.SINGLE(OutDom1)+25)=10),_xlfn.SINGLE(OutDom1)+25,""))</f>
        <v>44853</v>
      </c>
      <c r="AB85" s="6">
        <f>IF(DAY(_xlfn.SINGLE(OutDom1))=1,IF(AND(YEAR(_xlfn.SINGLE(OutDom1)+19)=_xlfn.SINGLE(AnoDoCalendário),MONTH(_xlfn.SINGLE(OutDom1)+19)=10),_xlfn.SINGLE(OutDom1)+19,""),IF(AND(YEAR(_xlfn.SINGLE(OutDom1)+26)=_xlfn.SINGLE(AnoDoCalendário),MONTH(_xlfn.SINGLE(OutDom1)+26)=10),_xlfn.SINGLE(OutDom1)+26,""))</f>
        <v>44854</v>
      </c>
      <c r="AC85" s="6">
        <f>IF(DAY(_xlfn.SINGLE(OutDom1))=1,IF(AND(YEAR(_xlfn.SINGLE(OutDom1)+20)=_xlfn.SINGLE(AnoDoCalendário),MONTH(_xlfn.SINGLE(OutDom1)+20)=10),_xlfn.SINGLE(OutDom1)+20,""),IF(AND(YEAR(_xlfn.SINGLE(OutDom1)+27)=_xlfn.SINGLE(AnoDoCalendário),MONTH(_xlfn.SINGLE(OutDom1)+27)=10),_xlfn.SINGLE(OutDom1)+27,""))</f>
        <v>44855</v>
      </c>
      <c r="AD85" s="6">
        <f>IF(DAY(_xlfn.SINGLE(OutDom1))=1,IF(AND(YEAR(_xlfn.SINGLE(OutDom1)+21)=_xlfn.SINGLE(AnoDoCalendário),MONTH(_xlfn.SINGLE(OutDom1)+21)=10),_xlfn.SINGLE(OutDom1)+21,""),IF(AND(YEAR(_xlfn.SINGLE(OutDom1)+28)=_xlfn.SINGLE(AnoDoCalendário),MONTH(_xlfn.SINGLE(OutDom1)+28)=10),_xlfn.SINGLE(OutDom1)+28,""))</f>
        <v>44856</v>
      </c>
      <c r="AE85" s="6">
        <f>IF(DAY(_xlfn.SINGLE(OutDom1))=1,IF(AND(YEAR(_xlfn.SINGLE(OutDom1)+22)=_xlfn.SINGLE(AnoDoCalendário),MONTH(_xlfn.SINGLE(OutDom1)+22)=10),_xlfn.SINGLE(OutDom1)+22,""),IF(AND(YEAR(_xlfn.SINGLE(OutDom1)+29)=_xlfn.SINGLE(AnoDoCalendário),MONTH(_xlfn.SINGLE(OutDom1)+29)=10),_xlfn.SINGLE(OutDom1)+29,""))</f>
        <v>44857</v>
      </c>
      <c r="AF85" s="6">
        <f>IF(DAY(_xlfn.SINGLE(OutDom1))=1,IF(AND(YEAR(_xlfn.SINGLE(OutDom1)+23)=_xlfn.SINGLE(AnoDoCalendário),MONTH(_xlfn.SINGLE(OutDom1)+23)=10),_xlfn.SINGLE(OutDom1)+23,""),IF(AND(YEAR(_xlfn.SINGLE(OutDom1)+30)=_xlfn.SINGLE(AnoDoCalendário),MONTH(_xlfn.SINGLE(OutDom1)+30)=10),_xlfn.SINGLE(OutDom1)+30,""))</f>
        <v>44858</v>
      </c>
      <c r="AG85" s="6">
        <f>IF(DAY(_xlfn.SINGLE(OutDom1))=1,IF(AND(YEAR(_xlfn.SINGLE(OutDom1)+24)=_xlfn.SINGLE(AnoDoCalendário),MONTH(_xlfn.SINGLE(OutDom1)+24)=10),_xlfn.SINGLE(OutDom1)+24,""),IF(AND(YEAR(_xlfn.SINGLE(OutDom1)+31)=_xlfn.SINGLE(AnoDoCalendário),MONTH(_xlfn.SINGLE(OutDom1)+31)=10),_xlfn.SINGLE(OutDom1)+31,""))</f>
        <v>44859</v>
      </c>
      <c r="AH85" s="6">
        <f>IF(DAY(_xlfn.SINGLE(OutDom1))=1,IF(AND(YEAR(_xlfn.SINGLE(OutDom1)+25)=_xlfn.SINGLE(AnoDoCalendário),MONTH(_xlfn.SINGLE(OutDom1)+25)=10),_xlfn.SINGLE(OutDom1)+25,""),IF(AND(YEAR(_xlfn.SINGLE(OutDom1)+32)=_xlfn.SINGLE(AnoDoCalendário),MONTH(_xlfn.SINGLE(OutDom1)+32)=10),_xlfn.SINGLE(OutDom1)+32,""))</f>
        <v>44860</v>
      </c>
      <c r="AI85" s="6">
        <f>IF(DAY(_xlfn.SINGLE(OutDom1))=1,IF(AND(YEAR(_xlfn.SINGLE(OutDom1)+26)=_xlfn.SINGLE(AnoDoCalendário),MONTH(_xlfn.SINGLE(OutDom1)+26)=10),_xlfn.SINGLE(OutDom1)+26,""),IF(AND(YEAR(_xlfn.SINGLE(OutDom1)+33)=_xlfn.SINGLE(AnoDoCalendário),MONTH(_xlfn.SINGLE(OutDom1)+33)=10),_xlfn.SINGLE(OutDom1)+33,""))</f>
        <v>44861</v>
      </c>
      <c r="AJ85" s="6">
        <f>IF(DAY(_xlfn.SINGLE(OutDom1))=1,IF(AND(YEAR(_xlfn.SINGLE(OutDom1)+27)=_xlfn.SINGLE(AnoDoCalendário),MONTH(_xlfn.SINGLE(OutDom1)+27)=10),_xlfn.SINGLE(OutDom1)+27,""),IF(AND(YEAR(_xlfn.SINGLE(OutDom1)+34)=_xlfn.SINGLE(AnoDoCalendário),MONTH(_xlfn.SINGLE(OutDom1)+34)=10),_xlfn.SINGLE(OutDom1)+34,""))</f>
        <v>44862</v>
      </c>
      <c r="AK85" s="6">
        <f>IF(DAY(_xlfn.SINGLE(OutDom1))=1,IF(AND(YEAR(_xlfn.SINGLE(OutDom1)+28)=_xlfn.SINGLE(AnoDoCalendário),MONTH(_xlfn.SINGLE(OutDom1)+28)=10),_xlfn.SINGLE(OutDom1)+28,""),IF(AND(YEAR(_xlfn.SINGLE(OutDom1)+35)=_xlfn.SINGLE(AnoDoCalendário),MONTH(_xlfn.SINGLE(OutDom1)+35)=10),_xlfn.SINGLE(OutDom1)+35,""))</f>
        <v>44863</v>
      </c>
      <c r="AL85" s="6">
        <f>IF(DAY(_xlfn.SINGLE(OutDom1))=1,IF(AND(YEAR(_xlfn.SINGLE(OutDom1)+29)=_xlfn.SINGLE(AnoDoCalendário),MONTH(_xlfn.SINGLE(OutDom1)+29)=10),_xlfn.SINGLE(OutDom1)+29,""),IF(AND(YEAR(_xlfn.SINGLE(OutDom1)+36)=_xlfn.SINGLE(AnoDoCalendário),MONTH(_xlfn.SINGLE(OutDom1)+36)=10),_xlfn.SINGLE(OutDom1)+36,""))</f>
        <v>44864</v>
      </c>
      <c r="AM85" s="7">
        <f>IF(DAY(_xlfn.SINGLE(OutDom1))=1,IF(AND(YEAR(_xlfn.SINGLE(OutDom1)+30)=_xlfn.SINGLE(AnoDoCalendário),MONTH(_xlfn.SINGLE(OutDom1)+30)=10),_xlfn.SINGLE(OutDom1)+30,""),IF(AND(YEAR(_xlfn.SINGLE(OutDom1)+37)=_xlfn.SINGLE(AnoDoCalendário),MONTH(_xlfn.SINGLE(OutDom1)+37)=10),_xlfn.SINGLE(OutDom1)+37,""))</f>
        <v>44865</v>
      </c>
    </row>
    <row r="86" spans="2:39" s="8" customFormat="1" ht="18.95" customHeight="1">
      <c r="B86" s="44"/>
      <c r="C86" s="9" t="s">
        <v>1</v>
      </c>
      <c r="D86" s="9" t="s">
        <v>2</v>
      </c>
      <c r="E86" s="9" t="s">
        <v>3</v>
      </c>
      <c r="F86" s="9" t="s">
        <v>4</v>
      </c>
      <c r="G86" s="9" t="s">
        <v>5</v>
      </c>
      <c r="H86" s="9" t="s">
        <v>6</v>
      </c>
      <c r="I86" s="9" t="s">
        <v>7</v>
      </c>
      <c r="J86" s="9" t="s">
        <v>1</v>
      </c>
      <c r="K86" s="9" t="s">
        <v>2</v>
      </c>
      <c r="L86" s="9" t="s">
        <v>3</v>
      </c>
      <c r="M86" s="9" t="s">
        <v>4</v>
      </c>
      <c r="N86" s="9" t="s">
        <v>5</v>
      </c>
      <c r="O86" s="9" t="s">
        <v>6</v>
      </c>
      <c r="P86" s="9" t="s">
        <v>7</v>
      </c>
      <c r="Q86" s="9" t="s">
        <v>1</v>
      </c>
      <c r="R86" s="9" t="s">
        <v>2</v>
      </c>
      <c r="S86" s="9" t="s">
        <v>3</v>
      </c>
      <c r="T86" s="9" t="s">
        <v>4</v>
      </c>
      <c r="U86" s="9" t="s">
        <v>5</v>
      </c>
      <c r="V86" s="9" t="s">
        <v>6</v>
      </c>
      <c r="W86" s="9" t="s">
        <v>7</v>
      </c>
      <c r="X86" s="9" t="s">
        <v>1</v>
      </c>
      <c r="Y86" s="9" t="s">
        <v>2</v>
      </c>
      <c r="Z86" s="9" t="s">
        <v>3</v>
      </c>
      <c r="AA86" s="9" t="s">
        <v>4</v>
      </c>
      <c r="AB86" s="9" t="s">
        <v>5</v>
      </c>
      <c r="AC86" s="9" t="s">
        <v>6</v>
      </c>
      <c r="AD86" s="9" t="s">
        <v>7</v>
      </c>
      <c r="AE86" s="9" t="s">
        <v>1</v>
      </c>
      <c r="AF86" s="9" t="s">
        <v>2</v>
      </c>
      <c r="AG86" s="9" t="s">
        <v>3</v>
      </c>
      <c r="AH86" s="9" t="s">
        <v>4</v>
      </c>
      <c r="AI86" s="9" t="s">
        <v>5</v>
      </c>
      <c r="AJ86" s="9" t="s">
        <v>6</v>
      </c>
      <c r="AK86" s="9" t="s">
        <v>7</v>
      </c>
      <c r="AL86" s="9" t="s">
        <v>1</v>
      </c>
      <c r="AM86" s="10" t="s">
        <v>2</v>
      </c>
    </row>
    <row r="87" spans="2:39" ht="18.95" customHeight="1">
      <c r="B87" s="4" t="s">
        <v>8</v>
      </c>
      <c r="C87" s="2"/>
      <c r="D87" s="2"/>
      <c r="E87" s="2"/>
      <c r="F87" s="2"/>
      <c r="G87" s="2"/>
      <c r="H87" s="2"/>
      <c r="I87" s="38"/>
      <c r="J87" s="38"/>
      <c r="K87" s="38"/>
      <c r="L87" s="38"/>
      <c r="M87" s="38"/>
      <c r="N87" s="38"/>
      <c r="O87" s="38"/>
      <c r="P87" s="38"/>
      <c r="Q87" s="38"/>
      <c r="R87" s="38"/>
      <c r="S87" s="38"/>
      <c r="T87" s="38"/>
      <c r="U87" s="38"/>
      <c r="V87" s="38"/>
      <c r="W87" s="38"/>
      <c r="X87" s="2"/>
      <c r="Y87" s="2"/>
      <c r="Z87" s="2"/>
      <c r="AA87" s="2"/>
      <c r="AB87" s="2"/>
      <c r="AC87" s="2"/>
      <c r="AD87" s="2"/>
      <c r="AE87" s="2"/>
      <c r="AF87" s="2"/>
      <c r="AG87" s="2"/>
      <c r="AH87" s="2"/>
      <c r="AI87" s="2"/>
      <c r="AJ87" s="2"/>
      <c r="AK87" s="2"/>
      <c r="AL87" s="2"/>
      <c r="AM87" s="2"/>
    </row>
    <row r="88" spans="2:39" ht="18.95" customHeight="1">
      <c r="B88" s="4" t="s">
        <v>9</v>
      </c>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2:39" ht="18.95" customHeight="1">
      <c r="B89" s="4" t="s">
        <v>10</v>
      </c>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2:39" ht="18.95" customHeight="1">
      <c r="B90" s="4" t="s">
        <v>11</v>
      </c>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2:39" ht="18.95" customHeight="1">
      <c r="B91" s="5" t="s">
        <v>12</v>
      </c>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2:39" ht="18.95" customHeight="1">
      <c r="B92" s="5" t="s">
        <v>13</v>
      </c>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2:39" ht="12" customHeight="1"/>
    <row r="94" spans="2:39" s="8" customFormat="1" ht="18.95" customHeight="1">
      <c r="B94" s="43">
        <f>DATE(_xlfn.SINGLE(AnoDoCalendário),11,1)</f>
        <v>44866</v>
      </c>
      <c r="C94" s="6" t="str">
        <f>IF(DAY(_xlfn.SINGLE(NovDom1))=1,"",IF(AND(YEAR(_xlfn.SINGLE(NovDom1)+1)=_xlfn.SINGLE(AnoDoCalendário),MONTH(_xlfn.SINGLE(NovDom1)+1)=11),_xlfn.SINGLE(NovDom1)+1,""))</f>
        <v/>
      </c>
      <c r="D94" s="6" t="str">
        <f>IF(DAY(_xlfn.SINGLE(NovDom1))=1,"",IF(AND(YEAR(_xlfn.SINGLE(NovDom1)+2)=_xlfn.SINGLE(AnoDoCalendário),MONTH(_xlfn.SINGLE(NovDom1)+2)=11),_xlfn.SINGLE(NovDom1)+2,""))</f>
        <v/>
      </c>
      <c r="E94" s="6">
        <f>IF(DAY(_xlfn.SINGLE(NovDom1))=1,"",IF(AND(YEAR(_xlfn.SINGLE(NovDom1)+3)=_xlfn.SINGLE(AnoDoCalendário),MONTH(_xlfn.SINGLE(NovDom1)+3)=11),_xlfn.SINGLE(NovDom1)+3,""))</f>
        <v>44866</v>
      </c>
      <c r="F94" s="6">
        <f>IF(DAY(_xlfn.SINGLE(NovDom1))=1,"",IF(AND(YEAR(_xlfn.SINGLE(NovDom1)+4)=_xlfn.SINGLE(AnoDoCalendário),MONTH(_xlfn.SINGLE(NovDom1)+4)=11),_xlfn.SINGLE(NovDom1)+4,""))</f>
        <v>44867</v>
      </c>
      <c r="G94" s="6">
        <f>IF(DAY(_xlfn.SINGLE(NovDom1))=1,"",IF(AND(YEAR(_xlfn.SINGLE(NovDom1)+5)=_xlfn.SINGLE(AnoDoCalendário),MONTH(_xlfn.SINGLE(NovDom1)+5)=11),_xlfn.SINGLE(NovDom1)+5,""))</f>
        <v>44868</v>
      </c>
      <c r="H94" s="6">
        <f>IF(DAY(_xlfn.SINGLE(NovDom1))=1,"",IF(AND(YEAR(_xlfn.SINGLE(NovDom1)+6)=_xlfn.SINGLE(AnoDoCalendário),MONTH(_xlfn.SINGLE(NovDom1)+6)=11),_xlfn.SINGLE(NovDom1)+6,""))</f>
        <v>44869</v>
      </c>
      <c r="I94" s="6">
        <f>_xlfn.SINGLE(IF(DAY(_xlfn.SINGLE(NovDom1))=1,IF(AND(YEAR(_xlfn.SINGLE(NovDom1))=_xlfn.SINGLE(AnoDoCalendário),MONTH(_xlfn.SINGLE(NovDom1))=11),NovDom1,""),IF(AND(YEAR(_xlfn.SINGLE(NovDom1)+7)=_xlfn.SINGLE(AnoDoCalendário),MONTH(_xlfn.SINGLE(NovDom1)+7)=11),_xlfn.SINGLE(NovDom1)+7,"")))</f>
        <v>44870</v>
      </c>
      <c r="J94" s="6">
        <f>IF(DAY(_xlfn.SINGLE(NovDom1))=1,IF(AND(YEAR(_xlfn.SINGLE(NovDom1)+1)=_xlfn.SINGLE(AnoDoCalendário),MONTH(_xlfn.SINGLE(NovDom1)+1)=11),_xlfn.SINGLE(NovDom1)+1,""),IF(AND(YEAR(_xlfn.SINGLE(NovDom1)+8)=_xlfn.SINGLE(AnoDoCalendário),MONTH(_xlfn.SINGLE(NovDom1)+8)=11),_xlfn.SINGLE(NovDom1)+8,""))</f>
        <v>44871</v>
      </c>
      <c r="K94" s="6">
        <f>IF(DAY(_xlfn.SINGLE(NovDom1))=1,IF(AND(YEAR(_xlfn.SINGLE(NovDom1)+2)=_xlfn.SINGLE(AnoDoCalendário),MONTH(_xlfn.SINGLE(NovDom1)+2)=11),_xlfn.SINGLE(NovDom1)+2,""),IF(AND(YEAR(_xlfn.SINGLE(NovDom1)+9)=_xlfn.SINGLE(AnoDoCalendário),MONTH(_xlfn.SINGLE(NovDom1)+9)=11),_xlfn.SINGLE(NovDom1)+9,""))</f>
        <v>44872</v>
      </c>
      <c r="L94" s="6">
        <f>IF(DAY(_xlfn.SINGLE(NovDom1))=1,IF(AND(YEAR(_xlfn.SINGLE(NovDom1)+3)=_xlfn.SINGLE(AnoDoCalendário),MONTH(_xlfn.SINGLE(NovDom1)+3)=11),_xlfn.SINGLE(NovDom1)+3,""),IF(AND(YEAR(_xlfn.SINGLE(NovDom1)+10)=_xlfn.SINGLE(AnoDoCalendário),MONTH(_xlfn.SINGLE(NovDom1)+10)=11),_xlfn.SINGLE(NovDom1)+10,""))</f>
        <v>44873</v>
      </c>
      <c r="M94" s="6">
        <f>IF(DAY(_xlfn.SINGLE(NovDom1))=1,IF(AND(YEAR(_xlfn.SINGLE(NovDom1)+4)=_xlfn.SINGLE(AnoDoCalendário),MONTH(_xlfn.SINGLE(NovDom1)+4)=11),_xlfn.SINGLE(NovDom1)+4,""),IF(AND(YEAR(_xlfn.SINGLE(NovDom1)+11)=_xlfn.SINGLE(AnoDoCalendário),MONTH(_xlfn.SINGLE(NovDom1)+11)=11),_xlfn.SINGLE(NovDom1)+11,""))</f>
        <v>44874</v>
      </c>
      <c r="N94" s="6">
        <f>IF(DAY(_xlfn.SINGLE(NovDom1))=1,IF(AND(YEAR(_xlfn.SINGLE(NovDom1)+5)=_xlfn.SINGLE(AnoDoCalendário),MONTH(_xlfn.SINGLE(NovDom1)+5)=11),_xlfn.SINGLE(NovDom1)+5,""),IF(AND(YEAR(_xlfn.SINGLE(NovDom1)+12)=_xlfn.SINGLE(AnoDoCalendário),MONTH(_xlfn.SINGLE(NovDom1)+12)=11),_xlfn.SINGLE(NovDom1)+12,""))</f>
        <v>44875</v>
      </c>
      <c r="O94" s="6">
        <f>IF(DAY(_xlfn.SINGLE(NovDom1))=1,IF(AND(YEAR(_xlfn.SINGLE(NovDom1)+6)=_xlfn.SINGLE(AnoDoCalendário),MONTH(_xlfn.SINGLE(NovDom1)+6)=11),_xlfn.SINGLE(NovDom1)+6,""),IF(AND(YEAR(_xlfn.SINGLE(NovDom1)+13)=_xlfn.SINGLE(AnoDoCalendário),MONTH(_xlfn.SINGLE(NovDom1)+13)=11),_xlfn.SINGLE(NovDom1)+13,""))</f>
        <v>44876</v>
      </c>
      <c r="P94" s="6">
        <f>IF(DAY(_xlfn.SINGLE(NovDom1))=1,IF(AND(YEAR(_xlfn.SINGLE(NovDom1)+7)=_xlfn.SINGLE(AnoDoCalendário),MONTH(_xlfn.SINGLE(NovDom1)+7)=11),_xlfn.SINGLE(NovDom1)+7,""),IF(AND(YEAR(_xlfn.SINGLE(NovDom1)+14)=_xlfn.SINGLE(AnoDoCalendário),MONTH(_xlfn.SINGLE(NovDom1)+14)=11),_xlfn.SINGLE(NovDom1)+14,""))</f>
        <v>44877</v>
      </c>
      <c r="Q94" s="6">
        <f>IF(DAY(_xlfn.SINGLE(NovDom1))=1,IF(AND(YEAR(_xlfn.SINGLE(NovDom1)+8)=_xlfn.SINGLE(AnoDoCalendário),MONTH(_xlfn.SINGLE(NovDom1)+8)=11),_xlfn.SINGLE(NovDom1)+8,""),IF(AND(YEAR(_xlfn.SINGLE(NovDom1)+15)=_xlfn.SINGLE(AnoDoCalendário),MONTH(_xlfn.SINGLE(NovDom1)+15)=11),_xlfn.SINGLE(NovDom1)+15,""))</f>
        <v>44878</v>
      </c>
      <c r="R94" s="6">
        <f>IF(DAY(_xlfn.SINGLE(NovDom1))=1,IF(AND(YEAR(_xlfn.SINGLE(NovDom1)+9)=_xlfn.SINGLE(AnoDoCalendário),MONTH(_xlfn.SINGLE(NovDom1)+9)=11),_xlfn.SINGLE(NovDom1)+9,""),IF(AND(YEAR(_xlfn.SINGLE(NovDom1)+16)=_xlfn.SINGLE(AnoDoCalendário),MONTH(_xlfn.SINGLE(NovDom1)+16)=11),_xlfn.SINGLE(NovDom1)+16,""))</f>
        <v>44879</v>
      </c>
      <c r="S94" s="6">
        <f>IF(DAY(_xlfn.SINGLE(NovDom1))=1,IF(AND(YEAR(_xlfn.SINGLE(NovDom1)+10)=_xlfn.SINGLE(AnoDoCalendário),MONTH(_xlfn.SINGLE(NovDom1)+10)=11),_xlfn.SINGLE(NovDom1)+10,""),IF(AND(YEAR(_xlfn.SINGLE(NovDom1)+17)=_xlfn.SINGLE(AnoDoCalendário),MONTH(_xlfn.SINGLE(NovDom1)+17)=11),_xlfn.SINGLE(NovDom1)+17,""))</f>
        <v>44880</v>
      </c>
      <c r="T94" s="6">
        <f>IF(DAY(_xlfn.SINGLE(NovDom1))=1,IF(AND(YEAR(_xlfn.SINGLE(NovDom1)+11)=_xlfn.SINGLE(AnoDoCalendário),MONTH(_xlfn.SINGLE(NovDom1)+11)=11),_xlfn.SINGLE(NovDom1)+11,""),IF(AND(YEAR(_xlfn.SINGLE(NovDom1)+18)=_xlfn.SINGLE(AnoDoCalendário),MONTH(_xlfn.SINGLE(NovDom1)+18)=11),_xlfn.SINGLE(NovDom1)+18,""))</f>
        <v>44881</v>
      </c>
      <c r="U94" s="6">
        <f>IF(DAY(_xlfn.SINGLE(NovDom1))=1,IF(AND(YEAR(_xlfn.SINGLE(NovDom1)+12)=_xlfn.SINGLE(AnoDoCalendário),MONTH(_xlfn.SINGLE(NovDom1)+12)=11),_xlfn.SINGLE(NovDom1)+12,""),IF(AND(YEAR(_xlfn.SINGLE(NovDom1)+19)=_xlfn.SINGLE(AnoDoCalendário),MONTH(_xlfn.SINGLE(NovDom1)+19)=11),_xlfn.SINGLE(NovDom1)+19,""))</f>
        <v>44882</v>
      </c>
      <c r="V94" s="6">
        <f>IF(DAY(_xlfn.SINGLE(NovDom1))=1,IF(AND(YEAR(_xlfn.SINGLE(NovDom1)+13)=_xlfn.SINGLE(AnoDoCalendário),MONTH(_xlfn.SINGLE(NovDom1)+13)=11),_xlfn.SINGLE(NovDom1)+13,""),IF(AND(YEAR(_xlfn.SINGLE(NovDom1)+20)=_xlfn.SINGLE(AnoDoCalendário),MONTH(_xlfn.SINGLE(NovDom1)+20)=11),_xlfn.SINGLE(NovDom1)+20,""))</f>
        <v>44883</v>
      </c>
      <c r="W94" s="6">
        <f>IF(DAY(_xlfn.SINGLE(NovDom1))=1,IF(AND(YEAR(_xlfn.SINGLE(NovDom1)+14)=_xlfn.SINGLE(AnoDoCalendário),MONTH(_xlfn.SINGLE(NovDom1)+14)=11),_xlfn.SINGLE(NovDom1)+14,""),IF(AND(YEAR(_xlfn.SINGLE(NovDom1)+21)=_xlfn.SINGLE(AnoDoCalendário),MONTH(_xlfn.SINGLE(NovDom1)+21)=11),_xlfn.SINGLE(NovDom1)+21,""))</f>
        <v>44884</v>
      </c>
      <c r="X94" s="6">
        <f>IF(DAY(_xlfn.SINGLE(NovDom1))=1,IF(AND(YEAR(_xlfn.SINGLE(NovDom1)+15)=_xlfn.SINGLE(AnoDoCalendário),MONTH(_xlfn.SINGLE(NovDom1)+15)=11),_xlfn.SINGLE(NovDom1)+15,""),IF(AND(YEAR(_xlfn.SINGLE(NovDom1)+22)=_xlfn.SINGLE(AnoDoCalendário),MONTH(_xlfn.SINGLE(NovDom1)+22)=11),_xlfn.SINGLE(NovDom1)+22,""))</f>
        <v>44885</v>
      </c>
      <c r="Y94" s="6">
        <f>IF(DAY(_xlfn.SINGLE(NovDom1))=1,IF(AND(YEAR(_xlfn.SINGLE(NovDom1)+16)=_xlfn.SINGLE(AnoDoCalendário),MONTH(_xlfn.SINGLE(NovDom1)+16)=11),_xlfn.SINGLE(NovDom1)+16,""),IF(AND(YEAR(_xlfn.SINGLE(NovDom1)+23)=_xlfn.SINGLE(AnoDoCalendário),MONTH(_xlfn.SINGLE(NovDom1)+23)=11),_xlfn.SINGLE(NovDom1)+23,""))</f>
        <v>44886</v>
      </c>
      <c r="Z94" s="6">
        <f>IF(DAY(_xlfn.SINGLE(NovDom1))=1,IF(AND(YEAR(_xlfn.SINGLE(NovDom1)+17)=_xlfn.SINGLE(AnoDoCalendário),MONTH(_xlfn.SINGLE(NovDom1)+17)=11),_xlfn.SINGLE(NovDom1)+17,""),IF(AND(YEAR(_xlfn.SINGLE(NovDom1)+24)=_xlfn.SINGLE(AnoDoCalendário),MONTH(_xlfn.SINGLE(NovDom1)+24)=11),_xlfn.SINGLE(NovDom1)+24,""))</f>
        <v>44887</v>
      </c>
      <c r="AA94" s="6">
        <f>IF(DAY(_xlfn.SINGLE(NovDom1))=1,IF(AND(YEAR(_xlfn.SINGLE(NovDom1)+18)=_xlfn.SINGLE(AnoDoCalendário),MONTH(_xlfn.SINGLE(NovDom1)+18)=11),_xlfn.SINGLE(NovDom1)+18,""),IF(AND(YEAR(_xlfn.SINGLE(NovDom1)+25)=_xlfn.SINGLE(AnoDoCalendário),MONTH(_xlfn.SINGLE(NovDom1)+25)=11),_xlfn.SINGLE(NovDom1)+25,""))</f>
        <v>44888</v>
      </c>
      <c r="AB94" s="6">
        <f>IF(DAY(_xlfn.SINGLE(NovDom1))=1,IF(AND(YEAR(_xlfn.SINGLE(NovDom1)+19)=_xlfn.SINGLE(AnoDoCalendário),MONTH(_xlfn.SINGLE(NovDom1)+19)=11),_xlfn.SINGLE(NovDom1)+19,""),IF(AND(YEAR(_xlfn.SINGLE(NovDom1)+26)=_xlfn.SINGLE(AnoDoCalendário),MONTH(_xlfn.SINGLE(NovDom1)+26)=11),_xlfn.SINGLE(NovDom1)+26,""))</f>
        <v>44889</v>
      </c>
      <c r="AC94" s="6">
        <f>IF(DAY(_xlfn.SINGLE(NovDom1))=1,IF(AND(YEAR(_xlfn.SINGLE(NovDom1)+20)=_xlfn.SINGLE(AnoDoCalendário),MONTH(_xlfn.SINGLE(NovDom1)+20)=11),_xlfn.SINGLE(NovDom1)+20,""),IF(AND(YEAR(_xlfn.SINGLE(NovDom1)+27)=_xlfn.SINGLE(AnoDoCalendário),MONTH(_xlfn.SINGLE(NovDom1)+27)=11),_xlfn.SINGLE(NovDom1)+27,""))</f>
        <v>44890</v>
      </c>
      <c r="AD94" s="6">
        <f>IF(DAY(_xlfn.SINGLE(NovDom1))=1,IF(AND(YEAR(_xlfn.SINGLE(NovDom1)+21)=_xlfn.SINGLE(AnoDoCalendário),MONTH(_xlfn.SINGLE(NovDom1)+21)=11),_xlfn.SINGLE(NovDom1)+21,""),IF(AND(YEAR(_xlfn.SINGLE(NovDom1)+28)=_xlfn.SINGLE(AnoDoCalendário),MONTH(_xlfn.SINGLE(NovDom1)+28)=11),_xlfn.SINGLE(NovDom1)+28,""))</f>
        <v>44891</v>
      </c>
      <c r="AE94" s="6">
        <f>IF(DAY(_xlfn.SINGLE(NovDom1))=1,IF(AND(YEAR(_xlfn.SINGLE(NovDom1)+22)=_xlfn.SINGLE(AnoDoCalendário),MONTH(_xlfn.SINGLE(NovDom1)+22)=11),_xlfn.SINGLE(NovDom1)+22,""),IF(AND(YEAR(_xlfn.SINGLE(NovDom1)+29)=_xlfn.SINGLE(AnoDoCalendário),MONTH(_xlfn.SINGLE(NovDom1)+29)=11),_xlfn.SINGLE(NovDom1)+29,""))</f>
        <v>44892</v>
      </c>
      <c r="AF94" s="6">
        <f>IF(DAY(_xlfn.SINGLE(NovDom1))=1,IF(AND(YEAR(_xlfn.SINGLE(NovDom1)+23)=_xlfn.SINGLE(AnoDoCalendário),MONTH(_xlfn.SINGLE(NovDom1)+23)=11),_xlfn.SINGLE(NovDom1)+23,""),IF(AND(YEAR(_xlfn.SINGLE(NovDom1)+30)=_xlfn.SINGLE(AnoDoCalendário),MONTH(_xlfn.SINGLE(NovDom1)+30)=11),_xlfn.SINGLE(NovDom1)+30,""))</f>
        <v>44893</v>
      </c>
      <c r="AG94" s="6">
        <f>IF(DAY(_xlfn.SINGLE(NovDom1))=1,IF(AND(YEAR(_xlfn.SINGLE(NovDom1)+24)=_xlfn.SINGLE(AnoDoCalendário),MONTH(_xlfn.SINGLE(NovDom1)+24)=11),_xlfn.SINGLE(NovDom1)+24,""),IF(AND(YEAR(_xlfn.SINGLE(NovDom1)+31)=_xlfn.SINGLE(AnoDoCalendário),MONTH(_xlfn.SINGLE(NovDom1)+31)=11),_xlfn.SINGLE(NovDom1)+31,""))</f>
        <v>44894</v>
      </c>
      <c r="AH94" s="6">
        <f>IF(DAY(_xlfn.SINGLE(NovDom1))=1,IF(AND(YEAR(_xlfn.SINGLE(NovDom1)+25)=_xlfn.SINGLE(AnoDoCalendário),MONTH(_xlfn.SINGLE(NovDom1)+25)=11),_xlfn.SINGLE(NovDom1)+25,""),IF(AND(YEAR(_xlfn.SINGLE(NovDom1)+32)=_xlfn.SINGLE(AnoDoCalendário),MONTH(_xlfn.SINGLE(NovDom1)+32)=11),_xlfn.SINGLE(NovDom1)+32,""))</f>
        <v>44895</v>
      </c>
      <c r="AI94" s="6" t="str">
        <f>IF(DAY(_xlfn.SINGLE(NovDom1))=1,IF(AND(YEAR(_xlfn.SINGLE(NovDom1)+26)=_xlfn.SINGLE(AnoDoCalendário),MONTH(_xlfn.SINGLE(NovDom1)+26)=11),_xlfn.SINGLE(NovDom1)+26,""),IF(AND(YEAR(_xlfn.SINGLE(NovDom1)+33)=_xlfn.SINGLE(AnoDoCalendário),MONTH(_xlfn.SINGLE(NovDom1)+33)=11),_xlfn.SINGLE(NovDom1)+33,""))</f>
        <v/>
      </c>
      <c r="AJ94" s="6" t="str">
        <f>IF(DAY(_xlfn.SINGLE(NovDom1))=1,IF(AND(YEAR(_xlfn.SINGLE(NovDom1)+27)=_xlfn.SINGLE(AnoDoCalendário),MONTH(_xlfn.SINGLE(NovDom1)+27)=11),_xlfn.SINGLE(NovDom1)+27,""),IF(AND(YEAR(_xlfn.SINGLE(NovDom1)+34)=_xlfn.SINGLE(AnoDoCalendário),MONTH(_xlfn.SINGLE(NovDom1)+34)=11),_xlfn.SINGLE(NovDom1)+34,""))</f>
        <v/>
      </c>
      <c r="AK94" s="6" t="str">
        <f>IF(DAY(_xlfn.SINGLE(NovDom1))=1,IF(AND(YEAR(_xlfn.SINGLE(NovDom1)+28)=_xlfn.SINGLE(AnoDoCalendário),MONTH(_xlfn.SINGLE(NovDom1)+28)=11),_xlfn.SINGLE(NovDom1)+28,""),IF(AND(YEAR(_xlfn.SINGLE(NovDom1)+35)=_xlfn.SINGLE(AnoDoCalendário),MONTH(_xlfn.SINGLE(NovDom1)+35)=11),_xlfn.SINGLE(NovDom1)+35,""))</f>
        <v/>
      </c>
      <c r="AL94" s="6" t="str">
        <f>IF(DAY(_xlfn.SINGLE(NovDom1))=1,IF(AND(YEAR(_xlfn.SINGLE(NovDom1)+29)=_xlfn.SINGLE(AnoDoCalendário),MONTH(_xlfn.SINGLE(NovDom1)+29)=11),_xlfn.SINGLE(NovDom1)+29,""),IF(AND(YEAR(_xlfn.SINGLE(NovDom1)+36)=_xlfn.SINGLE(AnoDoCalendário),MONTH(_xlfn.SINGLE(NovDom1)+36)=11),_xlfn.SINGLE(NovDom1)+36,""))</f>
        <v/>
      </c>
      <c r="AM94" s="7" t="str">
        <f>IF(DAY(_xlfn.SINGLE(NovDom1))=1,IF(AND(YEAR(_xlfn.SINGLE(NovDom1)+30)=_xlfn.SINGLE(AnoDoCalendário),MONTH(_xlfn.SINGLE(NovDom1)+30)=11),_xlfn.SINGLE(NovDom1)+30,""),IF(AND(YEAR(_xlfn.SINGLE(NovDom1)+37)=_xlfn.SINGLE(AnoDoCalendário),MONTH(_xlfn.SINGLE(NovDom1)+37)=11),_xlfn.SINGLE(NovDom1)+37,""))</f>
        <v/>
      </c>
    </row>
    <row r="95" spans="2:39" s="8" customFormat="1" ht="18.95" customHeight="1">
      <c r="B95" s="44"/>
      <c r="C95" s="9" t="s">
        <v>1</v>
      </c>
      <c r="D95" s="9" t="s">
        <v>2</v>
      </c>
      <c r="E95" s="9" t="s">
        <v>3</v>
      </c>
      <c r="F95" s="9" t="s">
        <v>4</v>
      </c>
      <c r="G95" s="9" t="s">
        <v>5</v>
      </c>
      <c r="H95" s="9" t="s">
        <v>6</v>
      </c>
      <c r="I95" s="9" t="s">
        <v>7</v>
      </c>
      <c r="J95" s="9" t="s">
        <v>1</v>
      </c>
      <c r="K95" s="9" t="s">
        <v>2</v>
      </c>
      <c r="L95" s="9" t="s">
        <v>3</v>
      </c>
      <c r="M95" s="9" t="s">
        <v>4</v>
      </c>
      <c r="N95" s="9" t="s">
        <v>5</v>
      </c>
      <c r="O95" s="9" t="s">
        <v>6</v>
      </c>
      <c r="P95" s="9" t="s">
        <v>7</v>
      </c>
      <c r="Q95" s="9" t="s">
        <v>1</v>
      </c>
      <c r="R95" s="9" t="s">
        <v>2</v>
      </c>
      <c r="S95" s="9" t="s">
        <v>3</v>
      </c>
      <c r="T95" s="9" t="s">
        <v>4</v>
      </c>
      <c r="U95" s="9" t="s">
        <v>5</v>
      </c>
      <c r="V95" s="9" t="s">
        <v>6</v>
      </c>
      <c r="W95" s="9" t="s">
        <v>7</v>
      </c>
      <c r="X95" s="9" t="s">
        <v>1</v>
      </c>
      <c r="Y95" s="9" t="s">
        <v>2</v>
      </c>
      <c r="Z95" s="9" t="s">
        <v>3</v>
      </c>
      <c r="AA95" s="9" t="s">
        <v>4</v>
      </c>
      <c r="AB95" s="9" t="s">
        <v>5</v>
      </c>
      <c r="AC95" s="9" t="s">
        <v>6</v>
      </c>
      <c r="AD95" s="9" t="s">
        <v>7</v>
      </c>
      <c r="AE95" s="9" t="s">
        <v>1</v>
      </c>
      <c r="AF95" s="9" t="s">
        <v>2</v>
      </c>
      <c r="AG95" s="9" t="s">
        <v>3</v>
      </c>
      <c r="AH95" s="9" t="s">
        <v>4</v>
      </c>
      <c r="AI95" s="9" t="s">
        <v>5</v>
      </c>
      <c r="AJ95" s="9" t="s">
        <v>6</v>
      </c>
      <c r="AK95" s="9" t="s">
        <v>7</v>
      </c>
      <c r="AL95" s="9" t="s">
        <v>1</v>
      </c>
      <c r="AM95" s="10" t="s">
        <v>2</v>
      </c>
    </row>
    <row r="96" spans="2:39" ht="18.95" customHeight="1">
      <c r="B96" s="4" t="s">
        <v>8</v>
      </c>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2:39" ht="18.95" customHeight="1">
      <c r="B97" s="4" t="s">
        <v>9</v>
      </c>
      <c r="C97" s="2"/>
      <c r="D97" s="2"/>
      <c r="E97" s="2"/>
      <c r="F97" s="2"/>
      <c r="G97" s="2"/>
      <c r="H97" s="2"/>
      <c r="I97" s="2"/>
      <c r="J97" s="2"/>
      <c r="K97" s="2"/>
      <c r="L97" s="2"/>
      <c r="M97" s="2"/>
      <c r="N97" s="2"/>
      <c r="O97" s="2"/>
      <c r="P97" s="2"/>
      <c r="Q97" s="2"/>
      <c r="R97" s="2"/>
      <c r="S97" s="2"/>
      <c r="T97" s="38"/>
      <c r="U97" s="38"/>
      <c r="V97" s="38"/>
      <c r="W97" s="38"/>
      <c r="X97" s="38"/>
      <c r="Y97" s="38"/>
      <c r="Z97" s="38"/>
      <c r="AA97" s="38"/>
      <c r="AB97" s="38"/>
      <c r="AC97" s="38"/>
      <c r="AD97" s="38"/>
      <c r="AE97" s="38"/>
      <c r="AF97" s="38"/>
      <c r="AG97" s="38"/>
      <c r="AH97" s="38"/>
      <c r="AI97" s="2"/>
      <c r="AJ97" s="2"/>
      <c r="AK97" s="2"/>
      <c r="AL97" s="2"/>
      <c r="AM97" s="2"/>
    </row>
    <row r="98" spans="2:39" ht="18.95" customHeight="1">
      <c r="B98" s="4" t="s">
        <v>10</v>
      </c>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row>
    <row r="99" spans="2:39" ht="18.95" customHeight="1">
      <c r="B99" s="4" t="s">
        <v>11</v>
      </c>
      <c r="C99" s="2"/>
      <c r="D99" s="37"/>
      <c r="E99" s="37"/>
      <c r="F99" s="37"/>
      <c r="G99" s="37"/>
      <c r="H99" s="37"/>
      <c r="I99" s="37"/>
      <c r="J99" s="37"/>
      <c r="K99" s="37"/>
      <c r="L99" s="37"/>
      <c r="M99" s="37"/>
      <c r="N99" s="37"/>
      <c r="O99" s="37"/>
      <c r="P99" s="37"/>
      <c r="Q99" s="37"/>
      <c r="R99" s="37"/>
      <c r="S99" s="2"/>
      <c r="T99" s="2"/>
      <c r="U99" s="64"/>
      <c r="V99" s="64"/>
      <c r="W99" s="64"/>
      <c r="X99" s="64"/>
      <c r="Y99" s="64"/>
      <c r="Z99" s="64"/>
      <c r="AA99" s="64"/>
      <c r="AB99" s="64"/>
      <c r="AC99" s="64"/>
      <c r="AD99" s="64"/>
      <c r="AE99" s="64"/>
      <c r="AF99" s="64"/>
      <c r="AG99" s="64"/>
      <c r="AH99" s="64"/>
      <c r="AI99" s="2"/>
      <c r="AJ99" s="2"/>
      <c r="AK99" s="2"/>
      <c r="AL99" s="2"/>
      <c r="AM99" s="2"/>
    </row>
    <row r="100" spans="2:39" ht="18.95" customHeight="1">
      <c r="B100" s="5" t="s">
        <v>12</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2:39" ht="18.95" customHeight="1">
      <c r="B101" s="5" t="s">
        <v>13</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6"/>
      <c r="AH101" s="3"/>
      <c r="AI101" s="3"/>
      <c r="AJ101" s="3"/>
      <c r="AK101" s="3"/>
      <c r="AL101" s="3"/>
      <c r="AM101" s="3"/>
    </row>
    <row r="102" spans="2:39" ht="12" customHeight="1"/>
    <row r="103" spans="2:39" s="8" customFormat="1" ht="18.95" customHeight="1">
      <c r="B103" s="43">
        <f>DATE(_xlfn.SINGLE(AnoDoCalendário),12,1)</f>
        <v>44896</v>
      </c>
      <c r="C103" s="6" t="str">
        <f>IF(DAY(_xlfn.SINGLE(DezDom1))=1,"",IF(AND(YEAR(_xlfn.SINGLE(DezDom1)+1)=_xlfn.SINGLE(AnoDoCalendário),MONTH(_xlfn.SINGLE(DezDom1)+1)=12),_xlfn.SINGLE(DezDom1)+1,""))</f>
        <v/>
      </c>
      <c r="D103" s="6" t="str">
        <f>IF(DAY(_xlfn.SINGLE(DezDom1))=1,"",IF(AND(YEAR(_xlfn.SINGLE(DezDom1)+2)=_xlfn.SINGLE(AnoDoCalendário),MONTH(_xlfn.SINGLE(DezDom1)+2)=12),_xlfn.SINGLE(DezDom1)+2,""))</f>
        <v/>
      </c>
      <c r="E103" s="6" t="str">
        <f>IF(DAY(_xlfn.SINGLE(DezDom1))=1,"",IF(AND(YEAR(_xlfn.SINGLE(DezDom1)+3)=_xlfn.SINGLE(AnoDoCalendário),MONTH(_xlfn.SINGLE(DezDom1)+3)=12),_xlfn.SINGLE(DezDom1)+3,""))</f>
        <v/>
      </c>
      <c r="F103" s="6" t="str">
        <f>IF(DAY(_xlfn.SINGLE(DezDom1))=1,"",IF(AND(YEAR(_xlfn.SINGLE(DezDom1)+4)=_xlfn.SINGLE(AnoDoCalendário),MONTH(_xlfn.SINGLE(DezDom1)+4)=12),_xlfn.SINGLE(DezDom1)+4,""))</f>
        <v/>
      </c>
      <c r="G103" s="6">
        <f>IF(DAY(_xlfn.SINGLE(DezDom1))=1,"",IF(AND(YEAR(_xlfn.SINGLE(DezDom1)+5)=_xlfn.SINGLE(AnoDoCalendário),MONTH(_xlfn.SINGLE(DezDom1)+5)=12),_xlfn.SINGLE(DezDom1)+5,""))</f>
        <v>44896</v>
      </c>
      <c r="H103" s="6">
        <f>IF(DAY(_xlfn.SINGLE(DezDom1))=1,"",IF(AND(YEAR(_xlfn.SINGLE(DezDom1)+6)=_xlfn.SINGLE(AnoDoCalendário),MONTH(_xlfn.SINGLE(DezDom1)+6)=12),_xlfn.SINGLE(DezDom1)+6,""))</f>
        <v>44897</v>
      </c>
      <c r="I103" s="6">
        <f>_xlfn.SINGLE(IF(DAY(_xlfn.SINGLE(DezDom1))=1,IF(AND(YEAR(_xlfn.SINGLE(DezDom1))=_xlfn.SINGLE(AnoDoCalendário),MONTH(_xlfn.SINGLE(DezDom1))=12),DezDom1,""),IF(AND(YEAR(_xlfn.SINGLE(DezDom1)+7)=_xlfn.SINGLE(AnoDoCalendário),MONTH(_xlfn.SINGLE(DezDom1)+7)=12),_xlfn.SINGLE(DezDom1)+7,"")))</f>
        <v>44898</v>
      </c>
      <c r="J103" s="6">
        <f>IF(DAY(_xlfn.SINGLE(DezDom1))=1,IF(AND(YEAR(_xlfn.SINGLE(DezDom1)+1)=_xlfn.SINGLE(AnoDoCalendário),MONTH(_xlfn.SINGLE(DezDom1)+1)=12),_xlfn.SINGLE(DezDom1)+1,""),IF(AND(YEAR(_xlfn.SINGLE(DezDom1)+8)=_xlfn.SINGLE(AnoDoCalendário),MONTH(_xlfn.SINGLE(DezDom1)+8)=12),_xlfn.SINGLE(DezDom1)+8,""))</f>
        <v>44899</v>
      </c>
      <c r="K103" s="6">
        <f>IF(DAY(_xlfn.SINGLE(DezDom1))=1,IF(AND(YEAR(_xlfn.SINGLE(DezDom1)+2)=_xlfn.SINGLE(AnoDoCalendário),MONTH(_xlfn.SINGLE(DezDom1)+2)=12),_xlfn.SINGLE(DezDom1)+2,""),IF(AND(YEAR(_xlfn.SINGLE(DezDom1)+9)=_xlfn.SINGLE(AnoDoCalendário),MONTH(_xlfn.SINGLE(DezDom1)+9)=12),_xlfn.SINGLE(DezDom1)+9,""))</f>
        <v>44900</v>
      </c>
      <c r="L103" s="6">
        <f>IF(DAY(_xlfn.SINGLE(DezDom1))=1,IF(AND(YEAR(_xlfn.SINGLE(DezDom1)+3)=_xlfn.SINGLE(AnoDoCalendário),MONTH(_xlfn.SINGLE(DezDom1)+3)=12),_xlfn.SINGLE(DezDom1)+3,""),IF(AND(YEAR(_xlfn.SINGLE(DezDom1)+10)=_xlfn.SINGLE(AnoDoCalendário),MONTH(_xlfn.SINGLE(DezDom1)+10)=12),_xlfn.SINGLE(DezDom1)+10,""))</f>
        <v>44901</v>
      </c>
      <c r="M103" s="6">
        <f>IF(DAY(_xlfn.SINGLE(DezDom1))=1,IF(AND(YEAR(_xlfn.SINGLE(DezDom1)+4)=_xlfn.SINGLE(AnoDoCalendário),MONTH(_xlfn.SINGLE(DezDom1)+4)=12),_xlfn.SINGLE(DezDom1)+4,""),IF(AND(YEAR(_xlfn.SINGLE(DezDom1)+11)=_xlfn.SINGLE(AnoDoCalendário),MONTH(_xlfn.SINGLE(DezDom1)+11)=12),_xlfn.SINGLE(DezDom1)+11,""))</f>
        <v>44902</v>
      </c>
      <c r="N103" s="6">
        <f>IF(DAY(_xlfn.SINGLE(DezDom1))=1,IF(AND(YEAR(_xlfn.SINGLE(DezDom1)+5)=_xlfn.SINGLE(AnoDoCalendário),MONTH(_xlfn.SINGLE(DezDom1)+5)=12),_xlfn.SINGLE(DezDom1)+5,""),IF(AND(YEAR(_xlfn.SINGLE(DezDom1)+12)=_xlfn.SINGLE(AnoDoCalendário),MONTH(_xlfn.SINGLE(DezDom1)+12)=12),_xlfn.SINGLE(DezDom1)+12,""))</f>
        <v>44903</v>
      </c>
      <c r="O103" s="6">
        <f>IF(DAY(_xlfn.SINGLE(DezDom1))=1,IF(AND(YEAR(_xlfn.SINGLE(DezDom1)+6)=_xlfn.SINGLE(AnoDoCalendário),MONTH(_xlfn.SINGLE(DezDom1)+6)=12),_xlfn.SINGLE(DezDom1)+6,""),IF(AND(YEAR(_xlfn.SINGLE(DezDom1)+13)=_xlfn.SINGLE(AnoDoCalendário),MONTH(_xlfn.SINGLE(DezDom1)+13)=12),_xlfn.SINGLE(DezDom1)+13,""))</f>
        <v>44904</v>
      </c>
      <c r="P103" s="6">
        <f>IF(DAY(_xlfn.SINGLE(DezDom1))=1,IF(AND(YEAR(_xlfn.SINGLE(DezDom1)+7)=_xlfn.SINGLE(AnoDoCalendário),MONTH(_xlfn.SINGLE(DezDom1)+7)=12),_xlfn.SINGLE(DezDom1)+7,""),IF(AND(YEAR(_xlfn.SINGLE(DezDom1)+14)=_xlfn.SINGLE(AnoDoCalendário),MONTH(_xlfn.SINGLE(DezDom1)+14)=12),_xlfn.SINGLE(DezDom1)+14,""))</f>
        <v>44905</v>
      </c>
      <c r="Q103" s="6">
        <f>IF(DAY(_xlfn.SINGLE(DezDom1))=1,IF(AND(YEAR(_xlfn.SINGLE(DezDom1)+8)=_xlfn.SINGLE(AnoDoCalendário),MONTH(_xlfn.SINGLE(DezDom1)+8)=12),_xlfn.SINGLE(DezDom1)+8,""),IF(AND(YEAR(_xlfn.SINGLE(DezDom1)+15)=_xlfn.SINGLE(AnoDoCalendário),MONTH(_xlfn.SINGLE(DezDom1)+15)=12),_xlfn.SINGLE(DezDom1)+15,""))</f>
        <v>44906</v>
      </c>
      <c r="R103" s="6">
        <f>IF(DAY(_xlfn.SINGLE(DezDom1))=1,IF(AND(YEAR(_xlfn.SINGLE(DezDom1)+9)=_xlfn.SINGLE(AnoDoCalendário),MONTH(_xlfn.SINGLE(DezDom1)+9)=12),_xlfn.SINGLE(DezDom1)+9,""),IF(AND(YEAR(_xlfn.SINGLE(DezDom1)+16)=_xlfn.SINGLE(AnoDoCalendário),MONTH(_xlfn.SINGLE(DezDom1)+16)=12),_xlfn.SINGLE(DezDom1)+16,""))</f>
        <v>44907</v>
      </c>
      <c r="S103" s="6">
        <f>IF(DAY(_xlfn.SINGLE(DezDom1))=1,IF(AND(YEAR(_xlfn.SINGLE(DezDom1)+10)=_xlfn.SINGLE(AnoDoCalendário),MONTH(_xlfn.SINGLE(DezDom1)+10)=12),_xlfn.SINGLE(DezDom1)+10,""),IF(AND(YEAR(_xlfn.SINGLE(DezDom1)+17)=_xlfn.SINGLE(AnoDoCalendário),MONTH(_xlfn.SINGLE(DezDom1)+17)=12),_xlfn.SINGLE(DezDom1)+17,""))</f>
        <v>44908</v>
      </c>
      <c r="T103" s="6">
        <f>IF(DAY(_xlfn.SINGLE(DezDom1))=1,IF(AND(YEAR(_xlfn.SINGLE(DezDom1)+11)=_xlfn.SINGLE(AnoDoCalendário),MONTH(_xlfn.SINGLE(DezDom1)+11)=12),_xlfn.SINGLE(DezDom1)+11,""),IF(AND(YEAR(_xlfn.SINGLE(DezDom1)+18)=_xlfn.SINGLE(AnoDoCalendário),MONTH(_xlfn.SINGLE(DezDom1)+18)=12),_xlfn.SINGLE(DezDom1)+18,""))</f>
        <v>44909</v>
      </c>
      <c r="U103" s="6">
        <f>IF(DAY(_xlfn.SINGLE(DezDom1))=1,IF(AND(YEAR(_xlfn.SINGLE(DezDom1)+12)=_xlfn.SINGLE(AnoDoCalendário),MONTH(_xlfn.SINGLE(DezDom1)+12)=12),_xlfn.SINGLE(DezDom1)+12,""),IF(AND(YEAR(_xlfn.SINGLE(DezDom1)+19)=_xlfn.SINGLE(AnoDoCalendário),MONTH(_xlfn.SINGLE(DezDom1)+19)=12),_xlfn.SINGLE(DezDom1)+19,""))</f>
        <v>44910</v>
      </c>
      <c r="V103" s="6">
        <f>IF(DAY(_xlfn.SINGLE(DezDom1))=1,IF(AND(YEAR(_xlfn.SINGLE(DezDom1)+13)=_xlfn.SINGLE(AnoDoCalendário),MONTH(_xlfn.SINGLE(DezDom1)+13)=12),_xlfn.SINGLE(DezDom1)+13,""),IF(AND(YEAR(_xlfn.SINGLE(DezDom1)+20)=_xlfn.SINGLE(AnoDoCalendário),MONTH(_xlfn.SINGLE(DezDom1)+20)=12),_xlfn.SINGLE(DezDom1)+20,""))</f>
        <v>44911</v>
      </c>
      <c r="W103" s="6">
        <f>IF(DAY(_xlfn.SINGLE(DezDom1))=1,IF(AND(YEAR(_xlfn.SINGLE(DezDom1)+14)=_xlfn.SINGLE(AnoDoCalendário),MONTH(_xlfn.SINGLE(DezDom1)+14)=12),_xlfn.SINGLE(DezDom1)+14,""),IF(AND(YEAR(_xlfn.SINGLE(DezDom1)+21)=_xlfn.SINGLE(AnoDoCalendário),MONTH(_xlfn.SINGLE(DezDom1)+21)=12),_xlfn.SINGLE(DezDom1)+21,""))</f>
        <v>44912</v>
      </c>
      <c r="X103" s="6">
        <f>IF(DAY(_xlfn.SINGLE(DezDom1))=1,IF(AND(YEAR(_xlfn.SINGLE(DezDom1)+15)=_xlfn.SINGLE(AnoDoCalendário),MONTH(_xlfn.SINGLE(DezDom1)+15)=12),_xlfn.SINGLE(DezDom1)+15,""),IF(AND(YEAR(_xlfn.SINGLE(DezDom1)+22)=_xlfn.SINGLE(AnoDoCalendário),MONTH(_xlfn.SINGLE(DezDom1)+22)=12),_xlfn.SINGLE(DezDom1)+22,""))</f>
        <v>44913</v>
      </c>
      <c r="Y103" s="6">
        <f>IF(DAY(_xlfn.SINGLE(DezDom1))=1,IF(AND(YEAR(_xlfn.SINGLE(DezDom1)+16)=_xlfn.SINGLE(AnoDoCalendário),MONTH(_xlfn.SINGLE(DezDom1)+16)=12),_xlfn.SINGLE(DezDom1)+16,""),IF(AND(YEAR(_xlfn.SINGLE(DezDom1)+23)=_xlfn.SINGLE(AnoDoCalendário),MONTH(_xlfn.SINGLE(DezDom1)+23)=12),_xlfn.SINGLE(DezDom1)+23,""))</f>
        <v>44914</v>
      </c>
      <c r="Z103" s="6">
        <f>IF(DAY(_xlfn.SINGLE(DezDom1))=1,IF(AND(YEAR(_xlfn.SINGLE(DezDom1)+17)=_xlfn.SINGLE(AnoDoCalendário),MONTH(_xlfn.SINGLE(DezDom1)+17)=12),_xlfn.SINGLE(DezDom1)+17,""),IF(AND(YEAR(_xlfn.SINGLE(DezDom1)+24)=_xlfn.SINGLE(AnoDoCalendário),MONTH(_xlfn.SINGLE(DezDom1)+24)=12),_xlfn.SINGLE(DezDom1)+24,""))</f>
        <v>44915</v>
      </c>
      <c r="AA103" s="6">
        <f>IF(DAY(_xlfn.SINGLE(DezDom1))=1,IF(AND(YEAR(_xlfn.SINGLE(DezDom1)+18)=_xlfn.SINGLE(AnoDoCalendário),MONTH(_xlfn.SINGLE(DezDom1)+18)=12),_xlfn.SINGLE(DezDom1)+18,""),IF(AND(YEAR(_xlfn.SINGLE(DezDom1)+25)=_xlfn.SINGLE(AnoDoCalendário),MONTH(_xlfn.SINGLE(DezDom1)+25)=12),_xlfn.SINGLE(DezDom1)+25,""))</f>
        <v>44916</v>
      </c>
      <c r="AB103" s="6">
        <f>IF(DAY(_xlfn.SINGLE(DezDom1))=1,IF(AND(YEAR(_xlfn.SINGLE(DezDom1)+19)=_xlfn.SINGLE(AnoDoCalendário),MONTH(_xlfn.SINGLE(DezDom1)+19)=12),_xlfn.SINGLE(DezDom1)+19,""),IF(AND(YEAR(_xlfn.SINGLE(DezDom1)+26)=_xlfn.SINGLE(AnoDoCalendário),MONTH(_xlfn.SINGLE(DezDom1)+26)=12),_xlfn.SINGLE(DezDom1)+26,""))</f>
        <v>44917</v>
      </c>
      <c r="AC103" s="6">
        <f>IF(DAY(_xlfn.SINGLE(DezDom1))=1,IF(AND(YEAR(_xlfn.SINGLE(DezDom1)+20)=_xlfn.SINGLE(AnoDoCalendário),MONTH(_xlfn.SINGLE(DezDom1)+20)=12),_xlfn.SINGLE(DezDom1)+20,""),IF(AND(YEAR(_xlfn.SINGLE(DezDom1)+27)=_xlfn.SINGLE(AnoDoCalendário),MONTH(_xlfn.SINGLE(DezDom1)+27)=12),_xlfn.SINGLE(DezDom1)+27,""))</f>
        <v>44918</v>
      </c>
      <c r="AD103" s="6">
        <f>IF(DAY(_xlfn.SINGLE(DezDom1))=1,IF(AND(YEAR(_xlfn.SINGLE(DezDom1)+21)=_xlfn.SINGLE(AnoDoCalendário),MONTH(_xlfn.SINGLE(DezDom1)+21)=12),_xlfn.SINGLE(DezDom1)+21,""),IF(AND(YEAR(_xlfn.SINGLE(DezDom1)+28)=_xlfn.SINGLE(AnoDoCalendário),MONTH(_xlfn.SINGLE(DezDom1)+28)=12),_xlfn.SINGLE(DezDom1)+28,""))</f>
        <v>44919</v>
      </c>
      <c r="AE103" s="6">
        <f>IF(DAY(_xlfn.SINGLE(DezDom1))=1,IF(AND(YEAR(_xlfn.SINGLE(DezDom1)+22)=_xlfn.SINGLE(AnoDoCalendário),MONTH(_xlfn.SINGLE(DezDom1)+22)=12),_xlfn.SINGLE(DezDom1)+22,""),IF(AND(YEAR(_xlfn.SINGLE(DezDom1)+29)=_xlfn.SINGLE(AnoDoCalendário),MONTH(_xlfn.SINGLE(DezDom1)+29)=12),_xlfn.SINGLE(DezDom1)+29,""))</f>
        <v>44920</v>
      </c>
      <c r="AF103" s="6">
        <f>IF(DAY(_xlfn.SINGLE(DezDom1))=1,IF(AND(YEAR(_xlfn.SINGLE(DezDom1)+23)=_xlfn.SINGLE(AnoDoCalendário),MONTH(_xlfn.SINGLE(DezDom1)+23)=12),_xlfn.SINGLE(DezDom1)+23,""),IF(AND(YEAR(_xlfn.SINGLE(DezDom1)+30)=_xlfn.SINGLE(AnoDoCalendário),MONTH(_xlfn.SINGLE(DezDom1)+30)=12),_xlfn.SINGLE(DezDom1)+30,""))</f>
        <v>44921</v>
      </c>
      <c r="AG103" s="6">
        <f>IF(DAY(_xlfn.SINGLE(DezDom1))=1,IF(AND(YEAR(_xlfn.SINGLE(DezDom1)+24)=_xlfn.SINGLE(AnoDoCalendário),MONTH(_xlfn.SINGLE(DezDom1)+24)=12),_xlfn.SINGLE(DezDom1)+24,""),IF(AND(YEAR(_xlfn.SINGLE(DezDom1)+31)=_xlfn.SINGLE(AnoDoCalendário),MONTH(_xlfn.SINGLE(DezDom1)+31)=12),_xlfn.SINGLE(DezDom1)+31,""))</f>
        <v>44922</v>
      </c>
      <c r="AH103" s="6">
        <f>IF(DAY(_xlfn.SINGLE(DezDom1))=1,IF(AND(YEAR(_xlfn.SINGLE(DezDom1)+25)=_xlfn.SINGLE(AnoDoCalendário),MONTH(_xlfn.SINGLE(DezDom1)+25)=12),_xlfn.SINGLE(DezDom1)+25,""),IF(AND(YEAR(_xlfn.SINGLE(DezDom1)+32)=_xlfn.SINGLE(AnoDoCalendário),MONTH(_xlfn.SINGLE(DezDom1)+32)=12),_xlfn.SINGLE(DezDom1)+32,""))</f>
        <v>44923</v>
      </c>
      <c r="AI103" s="6">
        <f>IF(DAY(_xlfn.SINGLE(DezDom1))=1,IF(AND(YEAR(_xlfn.SINGLE(DezDom1)+26)=_xlfn.SINGLE(AnoDoCalendário),MONTH(_xlfn.SINGLE(DezDom1)+26)=12),_xlfn.SINGLE(DezDom1)+26,""),IF(AND(YEAR(_xlfn.SINGLE(DezDom1)+33)=_xlfn.SINGLE(AnoDoCalendário),MONTH(_xlfn.SINGLE(DezDom1)+33)=12),_xlfn.SINGLE(DezDom1)+33,""))</f>
        <v>44924</v>
      </c>
      <c r="AJ103" s="6">
        <f>IF(DAY(_xlfn.SINGLE(DezDom1))=1,IF(AND(YEAR(_xlfn.SINGLE(DezDom1)+27)=_xlfn.SINGLE(AnoDoCalendário),MONTH(_xlfn.SINGLE(DezDom1)+27)=12),_xlfn.SINGLE(DezDom1)+27,""),IF(AND(YEAR(_xlfn.SINGLE(DezDom1)+34)=_xlfn.SINGLE(AnoDoCalendário),MONTH(_xlfn.SINGLE(DezDom1)+34)=12),_xlfn.SINGLE(DezDom1)+34,""))</f>
        <v>44925</v>
      </c>
      <c r="AK103" s="6">
        <f>IF(DAY(_xlfn.SINGLE(DezDom1))=1,IF(AND(YEAR(_xlfn.SINGLE(DezDom1)+28)=_xlfn.SINGLE(AnoDoCalendário),MONTH(_xlfn.SINGLE(DezDom1)+28)=12),_xlfn.SINGLE(DezDom1)+28,""),IF(AND(YEAR(_xlfn.SINGLE(DezDom1)+35)=_xlfn.SINGLE(AnoDoCalendário),MONTH(_xlfn.SINGLE(DezDom1)+35)=12),_xlfn.SINGLE(DezDom1)+35,""))</f>
        <v>44926</v>
      </c>
      <c r="AL103" s="6" t="str">
        <f>IF(DAY(_xlfn.SINGLE(DezDom1))=1,IF(AND(YEAR(_xlfn.SINGLE(DezDom1)+29)=_xlfn.SINGLE(AnoDoCalendário),MONTH(_xlfn.SINGLE(DezDom1)+29)=12),_xlfn.SINGLE(DezDom1)+29,""),IF(AND(YEAR(_xlfn.SINGLE(DezDom1)+36)=_xlfn.SINGLE(AnoDoCalendário),MONTH(_xlfn.SINGLE(DezDom1)+36)=12),_xlfn.SINGLE(DezDom1)+36,""))</f>
        <v/>
      </c>
      <c r="AM103" s="7" t="str">
        <f>IF(DAY(_xlfn.SINGLE(DezDom1))=1,IF(AND(YEAR(_xlfn.SINGLE(DezDom1)+30)=_xlfn.SINGLE(AnoDoCalendário),MONTH(_xlfn.SINGLE(DezDom1)+30)=12),_xlfn.SINGLE(DezDom1)+30,""),IF(AND(YEAR(_xlfn.SINGLE(DezDom1)+37)=_xlfn.SINGLE(AnoDoCalendário),MONTH(_xlfn.SINGLE(DezDom1)+37)=12),_xlfn.SINGLE(DezDom1)+37,""))</f>
        <v/>
      </c>
    </row>
    <row r="104" spans="2:39" s="8" customFormat="1" ht="18.95" customHeight="1">
      <c r="B104" s="44"/>
      <c r="C104" s="9" t="s">
        <v>1</v>
      </c>
      <c r="D104" s="9" t="s">
        <v>2</v>
      </c>
      <c r="E104" s="9" t="s">
        <v>3</v>
      </c>
      <c r="F104" s="9" t="s">
        <v>4</v>
      </c>
      <c r="G104" s="9" t="s">
        <v>5</v>
      </c>
      <c r="H104" s="9" t="s">
        <v>6</v>
      </c>
      <c r="I104" s="9" t="s">
        <v>7</v>
      </c>
      <c r="J104" s="9" t="s">
        <v>1</v>
      </c>
      <c r="K104" s="9" t="s">
        <v>2</v>
      </c>
      <c r="L104" s="9" t="s">
        <v>3</v>
      </c>
      <c r="M104" s="9" t="s">
        <v>4</v>
      </c>
      <c r="N104" s="9" t="s">
        <v>5</v>
      </c>
      <c r="O104" s="9" t="s">
        <v>6</v>
      </c>
      <c r="P104" s="9" t="s">
        <v>7</v>
      </c>
      <c r="Q104" s="9" t="s">
        <v>1</v>
      </c>
      <c r="R104" s="9" t="s">
        <v>2</v>
      </c>
      <c r="S104" s="9" t="s">
        <v>3</v>
      </c>
      <c r="T104" s="9" t="s">
        <v>4</v>
      </c>
      <c r="U104" s="9" t="s">
        <v>5</v>
      </c>
      <c r="V104" s="9" t="s">
        <v>6</v>
      </c>
      <c r="W104" s="9" t="s">
        <v>7</v>
      </c>
      <c r="X104" s="9" t="s">
        <v>1</v>
      </c>
      <c r="Y104" s="9" t="s">
        <v>2</v>
      </c>
      <c r="Z104" s="9" t="s">
        <v>3</v>
      </c>
      <c r="AA104" s="9" t="s">
        <v>4</v>
      </c>
      <c r="AB104" s="9" t="s">
        <v>5</v>
      </c>
      <c r="AC104" s="9" t="s">
        <v>6</v>
      </c>
      <c r="AD104" s="9" t="s">
        <v>7</v>
      </c>
      <c r="AE104" s="9" t="s">
        <v>1</v>
      </c>
      <c r="AF104" s="9" t="s">
        <v>2</v>
      </c>
      <c r="AG104" s="9" t="s">
        <v>3</v>
      </c>
      <c r="AH104" s="9" t="s">
        <v>4</v>
      </c>
      <c r="AI104" s="9" t="s">
        <v>5</v>
      </c>
      <c r="AJ104" s="9" t="s">
        <v>6</v>
      </c>
      <c r="AK104" s="9" t="s">
        <v>7</v>
      </c>
      <c r="AL104" s="9" t="s">
        <v>1</v>
      </c>
      <c r="AM104" s="10" t="s">
        <v>2</v>
      </c>
    </row>
    <row r="105" spans="2:39" ht="18.95" customHeight="1">
      <c r="B105" s="4" t="s">
        <v>8</v>
      </c>
      <c r="C105" s="2"/>
      <c r="D105" s="2"/>
      <c r="E105" s="2"/>
      <c r="F105" s="2"/>
      <c r="G105" s="38"/>
      <c r="H105" s="38"/>
      <c r="I105" s="38"/>
      <c r="J105" s="38"/>
      <c r="K105" s="38"/>
      <c r="L105" s="38"/>
      <c r="M105" s="38"/>
      <c r="N105" s="38"/>
      <c r="O105" s="38"/>
      <c r="P105" s="38"/>
      <c r="Q105" s="38"/>
      <c r="R105" s="38"/>
      <c r="S105" s="38"/>
      <c r="T105" s="38"/>
      <c r="U105" s="38"/>
      <c r="V105" s="2"/>
      <c r="W105" s="2"/>
      <c r="X105" s="2"/>
      <c r="Y105" s="2"/>
      <c r="Z105" s="2"/>
      <c r="AA105" s="2"/>
      <c r="AB105" s="2"/>
      <c r="AC105" s="2"/>
      <c r="AD105" s="2"/>
      <c r="AE105" s="2"/>
      <c r="AF105" s="2"/>
      <c r="AG105" s="2"/>
      <c r="AH105" s="2"/>
      <c r="AI105" s="2"/>
      <c r="AJ105" s="2"/>
      <c r="AK105" s="2"/>
      <c r="AL105" s="2"/>
      <c r="AM105" s="2"/>
    </row>
    <row r="106" spans="2:39" ht="18.95" customHeight="1">
      <c r="B106" s="4" t="s">
        <v>9</v>
      </c>
      <c r="C106" s="2"/>
      <c r="D106" s="2"/>
      <c r="E106" s="2"/>
      <c r="F106" s="2"/>
      <c r="G106" s="2"/>
      <c r="H106" s="2"/>
      <c r="I106" s="2"/>
      <c r="J106" s="2"/>
      <c r="K106" s="2"/>
      <c r="L106" s="2"/>
      <c r="M106" s="2"/>
      <c r="N106" s="2"/>
      <c r="O106" s="2"/>
      <c r="P106" s="2"/>
      <c r="Q106" s="2"/>
      <c r="R106" s="2"/>
      <c r="S106" s="2"/>
      <c r="T106" s="2"/>
      <c r="U106" s="2"/>
      <c r="V106" s="38"/>
      <c r="W106" s="38"/>
      <c r="X106" s="38"/>
      <c r="Y106" s="38"/>
      <c r="Z106" s="38"/>
      <c r="AA106" s="38"/>
      <c r="AB106" s="38"/>
      <c r="AC106" s="38"/>
      <c r="AD106" s="38"/>
      <c r="AE106" s="38"/>
      <c r="AF106" s="38"/>
      <c r="AG106" s="38"/>
      <c r="AH106" s="38"/>
      <c r="AI106" s="38"/>
      <c r="AJ106" s="38"/>
      <c r="AK106" s="38"/>
      <c r="AL106" s="2"/>
      <c r="AM106" s="2"/>
    </row>
    <row r="107" spans="2:39" ht="18.95" customHeight="1">
      <c r="B107" s="4" t="s">
        <v>10</v>
      </c>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row>
    <row r="108" spans="2:39" ht="18.95" customHeight="1">
      <c r="B108" s="4" t="s">
        <v>11</v>
      </c>
      <c r="C108" s="2"/>
      <c r="D108" s="2"/>
      <c r="E108" s="2"/>
      <c r="F108" s="2"/>
      <c r="G108" s="38"/>
      <c r="H108" s="38"/>
      <c r="I108" s="38"/>
      <c r="J108" s="38"/>
      <c r="K108" s="38"/>
      <c r="L108" s="38"/>
      <c r="M108" s="38"/>
      <c r="N108" s="38"/>
      <c r="O108" s="38"/>
      <c r="P108" s="38"/>
      <c r="Q108" s="38"/>
      <c r="R108" s="38"/>
      <c r="S108" s="38"/>
      <c r="T108" s="38"/>
      <c r="U108" s="38"/>
      <c r="V108" s="2"/>
      <c r="W108" s="2"/>
      <c r="X108" s="2"/>
      <c r="Y108" s="2"/>
      <c r="Z108" s="2"/>
      <c r="AA108" s="2"/>
      <c r="AB108" s="2"/>
      <c r="AC108" s="2"/>
      <c r="AD108" s="2"/>
      <c r="AE108" s="2"/>
      <c r="AF108" s="2"/>
      <c r="AG108" s="2"/>
      <c r="AH108" s="2"/>
      <c r="AI108" s="2"/>
      <c r="AJ108" s="2"/>
      <c r="AK108" s="2"/>
      <c r="AL108" s="2"/>
      <c r="AM108" s="2"/>
    </row>
    <row r="109" spans="2:39" ht="18.95" customHeight="1">
      <c r="B109" s="5" t="s">
        <v>12</v>
      </c>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2:39" ht="18.95" customHeight="1">
      <c r="B110" s="5" t="s">
        <v>13</v>
      </c>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sheetData>
  <mergeCells count="13">
    <mergeCell ref="B4:B5"/>
    <mergeCell ref="B13:B14"/>
    <mergeCell ref="B22:B23"/>
    <mergeCell ref="B31:B32"/>
    <mergeCell ref="AH1:AM1"/>
    <mergeCell ref="B85:B86"/>
    <mergeCell ref="B94:B95"/>
    <mergeCell ref="B103:B104"/>
    <mergeCell ref="B40:B41"/>
    <mergeCell ref="B49:B50"/>
    <mergeCell ref="B58:B59"/>
    <mergeCell ref="B67:B68"/>
    <mergeCell ref="B76:B77"/>
  </mergeCells>
  <conditionalFormatting sqref="C4:AM4 C13:AM13 C22:AM22 C31:AM31 C40:AM40 C49:AM49 C58:AM58 C67:AM67 C76:AM76 C85:AM85 C94:AM94 C103:AM103">
    <cfRule type="expression" dxfId="30" priority="9">
      <formula>NOT(ISNUMBER(C4))</formula>
    </cfRule>
  </conditionalFormatting>
  <conditionalFormatting sqref="C104:AM104">
    <cfRule type="expression" dxfId="29" priority="4" stopIfTrue="1">
      <formula>NOT(ISNUMBER(C103))</formula>
    </cfRule>
    <cfRule type="expression" dxfId="28" priority="8">
      <formula>OR(COUNTIF(C105:C110,1)&gt;1,COUNTIF(C105:C110,2)&gt;1,COUNTIF(C105:C110,3)&gt;1)</formula>
    </cfRule>
  </conditionalFormatting>
  <conditionalFormatting sqref="C15:AM20 C24:AM29 C42:AM47 C51:AM56 C60:AM65 C69:AM74 C78:AM83 C87:AM92 C96:AM101 C105:AM110 C6:AM11">
    <cfRule type="cellIs" dxfId="27" priority="5" stopIfTrue="1" operator="equal">
      <formula>1</formula>
    </cfRule>
    <cfRule type="cellIs" dxfId="26" priority="6" stopIfTrue="1" operator="equal">
      <formula>2</formula>
    </cfRule>
    <cfRule type="cellIs" dxfId="25" priority="7" operator="equal">
      <formula>3</formula>
    </cfRule>
  </conditionalFormatting>
  <conditionalFormatting sqref="C5:AM5">
    <cfRule type="expression" dxfId="24" priority="10" stopIfTrue="1">
      <formula>NOT(ISNUMBER(C4))</formula>
    </cfRule>
    <cfRule type="expression" dxfId="23" priority="11">
      <formula>OR(COUNTIF(C6:C11,1)&gt;1,COUNTIF(C6:C11,2)&gt;1,COUNTIF(C6:C11,3)&gt;1)</formula>
    </cfRule>
  </conditionalFormatting>
  <conditionalFormatting sqref="C14:AM14">
    <cfRule type="expression" dxfId="22" priority="12" stopIfTrue="1">
      <formula>NOT(ISNUMBER(C13))</formula>
    </cfRule>
    <cfRule type="expression" dxfId="21" priority="13">
      <formula>OR(COUNTIF(C15:C20,1)&gt;1,COUNTIF(C15:C20,2)&gt;1,COUNTIF(C15:C20,3)&gt;1)</formula>
    </cfRule>
  </conditionalFormatting>
  <conditionalFormatting sqref="C23:AM23">
    <cfRule type="expression" dxfId="20" priority="14" stopIfTrue="1">
      <formula>NOT(ISNUMBER(C22))</formula>
    </cfRule>
    <cfRule type="expression" dxfId="19" priority="15">
      <formula>OR(COUNTIF(C24:C29,1)&gt;1,COUNTIF(C24:C29,2)&gt;1,COUNTIF(C24:C29,3)&gt;1)</formula>
    </cfRule>
  </conditionalFormatting>
  <conditionalFormatting sqref="C32:AM32">
    <cfRule type="expression" dxfId="18" priority="16" stopIfTrue="1">
      <formula>NOT(ISNUMBER(C31))</formula>
    </cfRule>
    <cfRule type="expression" dxfId="17" priority="17">
      <formula>OR(COUNTIF(C33:C38,1)&gt;1,COUNTIF(C33:C38,2)&gt;1,COUNTIF(C33:C38,3)&gt;1)</formula>
    </cfRule>
  </conditionalFormatting>
  <conditionalFormatting sqref="C41:AM41">
    <cfRule type="expression" dxfId="16" priority="18" stopIfTrue="1">
      <formula>NOT(ISNUMBER(C40))</formula>
    </cfRule>
    <cfRule type="expression" dxfId="15" priority="19">
      <formula>OR(COUNTIF(C42:C47,1)&gt;1,COUNTIF(C42:C47,2)&gt;1,COUNTIF(C42:C47,3)&gt;1)</formula>
    </cfRule>
  </conditionalFormatting>
  <conditionalFormatting sqref="C33:AM38">
    <cfRule type="cellIs" dxfId="14" priority="1" stopIfTrue="1" operator="equal">
      <formula>1</formula>
    </cfRule>
    <cfRule type="cellIs" dxfId="13" priority="2" stopIfTrue="1" operator="equal">
      <formula>2</formula>
    </cfRule>
    <cfRule type="cellIs" dxfId="12" priority="3" operator="equal">
      <formula>3</formula>
    </cfRule>
  </conditionalFormatting>
  <conditionalFormatting sqref="C50:AM50">
    <cfRule type="expression" dxfId="11" priority="20" stopIfTrue="1">
      <formula>NOT(ISNUMBER(C49))</formula>
    </cfRule>
    <cfRule type="expression" dxfId="10" priority="21">
      <formula>OR(COUNTIF(C51:C56,1)&gt;1,COUNTIF(C51:C56,2)&gt;1,COUNTIF(C51:C56,3)&gt;1)</formula>
    </cfRule>
  </conditionalFormatting>
  <conditionalFormatting sqref="C59:AM59">
    <cfRule type="expression" dxfId="9" priority="22" stopIfTrue="1">
      <formula>NOT(ISNUMBER(C58))</formula>
    </cfRule>
    <cfRule type="expression" dxfId="8" priority="23">
      <formula>OR(COUNTIF(C60:C65,1)&gt;1,COUNTIF(C60:C65,2)&gt;1,COUNTIF(C60:C65,3)&gt;1)</formula>
    </cfRule>
  </conditionalFormatting>
  <conditionalFormatting sqref="C68:AM68">
    <cfRule type="expression" dxfId="7" priority="24" stopIfTrue="1">
      <formula>NOT(ISNUMBER(C67))</formula>
    </cfRule>
    <cfRule type="expression" dxfId="6" priority="25">
      <formula>OR(COUNTIF(C69:C74,1)&gt;1,COUNTIF(C69:C74,2)&gt;1,COUNTIF(C69:C74,3)&gt;1)</formula>
    </cfRule>
  </conditionalFormatting>
  <conditionalFormatting sqref="C77:AM77">
    <cfRule type="expression" dxfId="5" priority="26" stopIfTrue="1">
      <formula>NOT(ISNUMBER(C76))</formula>
    </cfRule>
    <cfRule type="expression" dxfId="4" priority="27">
      <formula>OR(COUNTIF(C78:C83,1)&gt;1,COUNTIF(C78:C83,2)&gt;1,COUNTIF(C78:C83,3)&gt;1)</formula>
    </cfRule>
  </conditionalFormatting>
  <conditionalFormatting sqref="C86:AM86">
    <cfRule type="expression" dxfId="3" priority="28" stopIfTrue="1">
      <formula>NOT(ISNUMBER(C85))</formula>
    </cfRule>
    <cfRule type="expression" dxfId="2" priority="29">
      <formula>OR(COUNTIF(C87:C92,1)&gt;1,COUNTIF(C87:C92,2)&gt;1,COUNTIF(C87:C92,3)&gt;1)</formula>
    </cfRule>
  </conditionalFormatting>
  <conditionalFormatting sqref="C95:AM95">
    <cfRule type="expression" dxfId="1" priority="30" stopIfTrue="1">
      <formula>NOT(ISNUMBER(C94))</formula>
    </cfRule>
    <cfRule type="expression" dxfId="0" priority="31">
      <formula>OR(COUNTIF(C96:C101,1)&gt;1,COUNTIF(C96:C101,2)&gt;1,COUNTIF(C96:C101,3)&gt;1)</formula>
    </cfRule>
  </conditionalFormatting>
  <dataValidations count="2">
    <dataValidation allowBlank="1" showInputMessage="1" showErrorMessage="1" promptTitle="Calendário de turno de trabalho" prompt="Use os botões para alterar o ano. _x000a__x000a_O calendário mostra automaticamente a agenda de turnos de até 3 trabalhos. Configure detalhes e padrão do trabalho/turno na guia Trabalhos e Turnos._x000a__x000a_Dias realçados em vermelho indicam conflitos." sqref="A1" xr:uid="{00000000-0002-0000-0000-000000000000}"/>
    <dataValidation allowBlank="1" showInputMessage="1" showErrorMessage="1" prompt="Use os botões giratórios para alterar com facilidade o ano civil" sqref="AH1" xr:uid="{00000000-0002-0000-0000-000001000000}"/>
  </dataValidations>
  <printOptions horizontalCentered="1" verticalCentered="1"/>
  <pageMargins left="0.3" right="0.3" top="0.3" bottom="0.3" header="0.3" footer="0.3"/>
  <pageSetup paperSize="9" scale="3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ontrole Giratório">
              <controlPr defaultSize="0" print="0" autoPict="0" altText="Use o botão giratório para alterar o ano civil ou altere o ano na célula AE3.">
                <anchor moveWithCells="1">
                  <from>
                    <xdr:col>33</xdr:col>
                    <xdr:colOff>63500</xdr:colOff>
                    <xdr:row>0</xdr:row>
                    <xdr:rowOff>317500</xdr:rowOff>
                  </from>
                  <to>
                    <xdr:col>33</xdr:col>
                    <xdr:colOff>215900</xdr:colOff>
                    <xdr:row>2</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5652E-8984-204F-BDFB-7D069EAB77C9}">
  <sheetPr>
    <pageSetUpPr fitToPage="1"/>
  </sheetPr>
  <dimension ref="A1:HC53"/>
  <sheetViews>
    <sheetView topLeftCell="A9" zoomScale="170" zoomScaleNormal="170" workbookViewId="0">
      <selection activeCell="A56" sqref="A56"/>
    </sheetView>
  </sheetViews>
  <sheetFormatPr defaultColWidth="11.44140625" defaultRowHeight="12.95"/>
  <cols>
    <col min="1" max="1" width="24.44140625" style="19" customWidth="1"/>
    <col min="2" max="2" width="11.44140625" style="22"/>
    <col min="3" max="3" width="10.44140625" style="22" customWidth="1"/>
    <col min="4" max="4" width="19.77734375" style="34" customWidth="1"/>
    <col min="5" max="5" width="40.109375" style="22" customWidth="1"/>
    <col min="6" max="6" width="11.44140625" style="20" hidden="1" customWidth="1"/>
    <col min="7" max="16" width="11.44140625" style="19" hidden="1" customWidth="1"/>
    <col min="17" max="211" width="11.44140625" style="19"/>
    <col min="212" max="214" width="11" style="23" customWidth="1"/>
    <col min="215" max="223" width="11.44140625" style="23"/>
    <col min="224" max="224" width="24.44140625" style="23" customWidth="1"/>
    <col min="225" max="225" width="11.44140625" style="23"/>
    <col min="226" max="226" width="10.44140625" style="23" customWidth="1"/>
    <col min="227" max="227" width="19.77734375" style="23" customWidth="1"/>
    <col min="228" max="228" width="40.109375" style="23" customWidth="1"/>
    <col min="229" max="260" width="3.6640625" style="23" customWidth="1"/>
    <col min="261" max="272" width="0" style="23" hidden="1" customWidth="1"/>
    <col min="273" max="467" width="11.44140625" style="23"/>
    <col min="468" max="470" width="11" style="23" customWidth="1"/>
    <col min="471" max="479" width="11.44140625" style="23"/>
    <col min="480" max="480" width="24.44140625" style="23" customWidth="1"/>
    <col min="481" max="481" width="11.44140625" style="23"/>
    <col min="482" max="482" width="10.44140625" style="23" customWidth="1"/>
    <col min="483" max="483" width="19.77734375" style="23" customWidth="1"/>
    <col min="484" max="484" width="40.109375" style="23" customWidth="1"/>
    <col min="485" max="516" width="3.6640625" style="23" customWidth="1"/>
    <col min="517" max="528" width="0" style="23" hidden="1" customWidth="1"/>
    <col min="529" max="723" width="11.44140625" style="23"/>
    <col min="724" max="726" width="11" style="23" customWidth="1"/>
    <col min="727" max="735" width="11.44140625" style="23"/>
    <col min="736" max="736" width="24.44140625" style="23" customWidth="1"/>
    <col min="737" max="737" width="11.44140625" style="23"/>
    <col min="738" max="738" width="10.44140625" style="23" customWidth="1"/>
    <col min="739" max="739" width="19.77734375" style="23" customWidth="1"/>
    <col min="740" max="740" width="40.109375" style="23" customWidth="1"/>
    <col min="741" max="772" width="3.6640625" style="23" customWidth="1"/>
    <col min="773" max="784" width="0" style="23" hidden="1" customWidth="1"/>
    <col min="785" max="979" width="11.44140625" style="23"/>
    <col min="980" max="982" width="11" style="23" customWidth="1"/>
    <col min="983" max="991" width="11.44140625" style="23"/>
    <col min="992" max="992" width="24.44140625" style="23" customWidth="1"/>
    <col min="993" max="993" width="11.44140625" style="23"/>
    <col min="994" max="994" width="10.44140625" style="23" customWidth="1"/>
    <col min="995" max="995" width="19.77734375" style="23" customWidth="1"/>
    <col min="996" max="996" width="40.109375" style="23" customWidth="1"/>
    <col min="997" max="1028" width="3.6640625" style="23" customWidth="1"/>
    <col min="1029" max="1040" width="0" style="23" hidden="1" customWidth="1"/>
    <col min="1041" max="1235" width="11.44140625" style="23"/>
    <col min="1236" max="1238" width="11" style="23" customWidth="1"/>
    <col min="1239" max="1247" width="11.44140625" style="23"/>
    <col min="1248" max="1248" width="24.44140625" style="23" customWidth="1"/>
    <col min="1249" max="1249" width="11.44140625" style="23"/>
    <col min="1250" max="1250" width="10.44140625" style="23" customWidth="1"/>
    <col min="1251" max="1251" width="19.77734375" style="23" customWidth="1"/>
    <col min="1252" max="1252" width="40.109375" style="23" customWidth="1"/>
    <col min="1253" max="1284" width="3.6640625" style="23" customWidth="1"/>
    <col min="1285" max="1296" width="0" style="23" hidden="1" customWidth="1"/>
    <col min="1297" max="1491" width="11.44140625" style="23"/>
    <col min="1492" max="1494" width="11" style="23" customWidth="1"/>
    <col min="1495" max="1503" width="11.44140625" style="23"/>
    <col min="1504" max="1504" width="24.44140625" style="23" customWidth="1"/>
    <col min="1505" max="1505" width="11.44140625" style="23"/>
    <col min="1506" max="1506" width="10.44140625" style="23" customWidth="1"/>
    <col min="1507" max="1507" width="19.77734375" style="23" customWidth="1"/>
    <col min="1508" max="1508" width="40.109375" style="23" customWidth="1"/>
    <col min="1509" max="1540" width="3.6640625" style="23" customWidth="1"/>
    <col min="1541" max="1552" width="0" style="23" hidden="1" customWidth="1"/>
    <col min="1553" max="1747" width="11.44140625" style="23"/>
    <col min="1748" max="1750" width="11" style="23" customWidth="1"/>
    <col min="1751" max="1759" width="11.44140625" style="23"/>
    <col min="1760" max="1760" width="24.44140625" style="23" customWidth="1"/>
    <col min="1761" max="1761" width="11.44140625" style="23"/>
    <col min="1762" max="1762" width="10.44140625" style="23" customWidth="1"/>
    <col min="1763" max="1763" width="19.77734375" style="23" customWidth="1"/>
    <col min="1764" max="1764" width="40.109375" style="23" customWidth="1"/>
    <col min="1765" max="1796" width="3.6640625" style="23" customWidth="1"/>
    <col min="1797" max="1808" width="0" style="23" hidden="1" customWidth="1"/>
    <col min="1809" max="2003" width="11.44140625" style="23"/>
    <col min="2004" max="2006" width="11" style="23" customWidth="1"/>
    <col min="2007" max="2015" width="11.44140625" style="23"/>
    <col min="2016" max="2016" width="24.44140625" style="23" customWidth="1"/>
    <col min="2017" max="2017" width="11.44140625" style="23"/>
    <col min="2018" max="2018" width="10.44140625" style="23" customWidth="1"/>
    <col min="2019" max="2019" width="19.77734375" style="23" customWidth="1"/>
    <col min="2020" max="2020" width="40.109375" style="23" customWidth="1"/>
    <col min="2021" max="2052" width="3.6640625" style="23" customWidth="1"/>
    <col min="2053" max="2064" width="0" style="23" hidden="1" customWidth="1"/>
    <col min="2065" max="2259" width="11.44140625" style="23"/>
    <col min="2260" max="2262" width="11" style="23" customWidth="1"/>
    <col min="2263" max="2271" width="11.44140625" style="23"/>
    <col min="2272" max="2272" width="24.44140625" style="23" customWidth="1"/>
    <col min="2273" max="2273" width="11.44140625" style="23"/>
    <col min="2274" max="2274" width="10.44140625" style="23" customWidth="1"/>
    <col min="2275" max="2275" width="19.77734375" style="23" customWidth="1"/>
    <col min="2276" max="2276" width="40.109375" style="23" customWidth="1"/>
    <col min="2277" max="2308" width="3.6640625" style="23" customWidth="1"/>
    <col min="2309" max="2320" width="0" style="23" hidden="1" customWidth="1"/>
    <col min="2321" max="2515" width="11.44140625" style="23"/>
    <col min="2516" max="2518" width="11" style="23" customWidth="1"/>
    <col min="2519" max="2527" width="11.44140625" style="23"/>
    <col min="2528" max="2528" width="24.44140625" style="23" customWidth="1"/>
    <col min="2529" max="2529" width="11.44140625" style="23"/>
    <col min="2530" max="2530" width="10.44140625" style="23" customWidth="1"/>
    <col min="2531" max="2531" width="19.77734375" style="23" customWidth="1"/>
    <col min="2532" max="2532" width="40.109375" style="23" customWidth="1"/>
    <col min="2533" max="2564" width="3.6640625" style="23" customWidth="1"/>
    <col min="2565" max="2576" width="0" style="23" hidden="1" customWidth="1"/>
    <col min="2577" max="2771" width="11.44140625" style="23"/>
    <col min="2772" max="2774" width="11" style="23" customWidth="1"/>
    <col min="2775" max="2783" width="11.44140625" style="23"/>
    <col min="2784" max="2784" width="24.44140625" style="23" customWidth="1"/>
    <col min="2785" max="2785" width="11.44140625" style="23"/>
    <col min="2786" max="2786" width="10.44140625" style="23" customWidth="1"/>
    <col min="2787" max="2787" width="19.77734375" style="23" customWidth="1"/>
    <col min="2788" max="2788" width="40.109375" style="23" customWidth="1"/>
    <col min="2789" max="2820" width="3.6640625" style="23" customWidth="1"/>
    <col min="2821" max="2832" width="0" style="23" hidden="1" customWidth="1"/>
    <col min="2833" max="3027" width="11.44140625" style="23"/>
    <col min="3028" max="3030" width="11" style="23" customWidth="1"/>
    <col min="3031" max="3039" width="11.44140625" style="23"/>
    <col min="3040" max="3040" width="24.44140625" style="23" customWidth="1"/>
    <col min="3041" max="3041" width="11.44140625" style="23"/>
    <col min="3042" max="3042" width="10.44140625" style="23" customWidth="1"/>
    <col min="3043" max="3043" width="19.77734375" style="23" customWidth="1"/>
    <col min="3044" max="3044" width="40.109375" style="23" customWidth="1"/>
    <col min="3045" max="3076" width="3.6640625" style="23" customWidth="1"/>
    <col min="3077" max="3088" width="0" style="23" hidden="1" customWidth="1"/>
    <col min="3089" max="3283" width="11.44140625" style="23"/>
    <col min="3284" max="3286" width="11" style="23" customWidth="1"/>
    <col min="3287" max="3295" width="11.44140625" style="23"/>
    <col min="3296" max="3296" width="24.44140625" style="23" customWidth="1"/>
    <col min="3297" max="3297" width="11.44140625" style="23"/>
    <col min="3298" max="3298" width="10.44140625" style="23" customWidth="1"/>
    <col min="3299" max="3299" width="19.77734375" style="23" customWidth="1"/>
    <col min="3300" max="3300" width="40.109375" style="23" customWidth="1"/>
    <col min="3301" max="3332" width="3.6640625" style="23" customWidth="1"/>
    <col min="3333" max="3344" width="0" style="23" hidden="1" customWidth="1"/>
    <col min="3345" max="3539" width="11.44140625" style="23"/>
    <col min="3540" max="3542" width="11" style="23" customWidth="1"/>
    <col min="3543" max="3551" width="11.44140625" style="23"/>
    <col min="3552" max="3552" width="24.44140625" style="23" customWidth="1"/>
    <col min="3553" max="3553" width="11.44140625" style="23"/>
    <col min="3554" max="3554" width="10.44140625" style="23" customWidth="1"/>
    <col min="3555" max="3555" width="19.77734375" style="23" customWidth="1"/>
    <col min="3556" max="3556" width="40.109375" style="23" customWidth="1"/>
    <col min="3557" max="3588" width="3.6640625" style="23" customWidth="1"/>
    <col min="3589" max="3600" width="0" style="23" hidden="1" customWidth="1"/>
    <col min="3601" max="3795" width="11.44140625" style="23"/>
    <col min="3796" max="3798" width="11" style="23" customWidth="1"/>
    <col min="3799" max="3807" width="11.44140625" style="23"/>
    <col min="3808" max="3808" width="24.44140625" style="23" customWidth="1"/>
    <col min="3809" max="3809" width="11.44140625" style="23"/>
    <col min="3810" max="3810" width="10.44140625" style="23" customWidth="1"/>
    <col min="3811" max="3811" width="19.77734375" style="23" customWidth="1"/>
    <col min="3812" max="3812" width="40.109375" style="23" customWidth="1"/>
    <col min="3813" max="3844" width="3.6640625" style="23" customWidth="1"/>
    <col min="3845" max="3856" width="0" style="23" hidden="1" customWidth="1"/>
    <col min="3857" max="4051" width="11.44140625" style="23"/>
    <col min="4052" max="4054" width="11" style="23" customWidth="1"/>
    <col min="4055" max="4063" width="11.44140625" style="23"/>
    <col min="4064" max="4064" width="24.44140625" style="23" customWidth="1"/>
    <col min="4065" max="4065" width="11.44140625" style="23"/>
    <col min="4066" max="4066" width="10.44140625" style="23" customWidth="1"/>
    <col min="4067" max="4067" width="19.77734375" style="23" customWidth="1"/>
    <col min="4068" max="4068" width="40.109375" style="23" customWidth="1"/>
    <col min="4069" max="4100" width="3.6640625" style="23" customWidth="1"/>
    <col min="4101" max="4112" width="0" style="23" hidden="1" customWidth="1"/>
    <col min="4113" max="4307" width="11.44140625" style="23"/>
    <col min="4308" max="4310" width="11" style="23" customWidth="1"/>
    <col min="4311" max="4319" width="11.44140625" style="23"/>
    <col min="4320" max="4320" width="24.44140625" style="23" customWidth="1"/>
    <col min="4321" max="4321" width="11.44140625" style="23"/>
    <col min="4322" max="4322" width="10.44140625" style="23" customWidth="1"/>
    <col min="4323" max="4323" width="19.77734375" style="23" customWidth="1"/>
    <col min="4324" max="4324" width="40.109375" style="23" customWidth="1"/>
    <col min="4325" max="4356" width="3.6640625" style="23" customWidth="1"/>
    <col min="4357" max="4368" width="0" style="23" hidden="1" customWidth="1"/>
    <col min="4369" max="4563" width="11.44140625" style="23"/>
    <col min="4564" max="4566" width="11" style="23" customWidth="1"/>
    <col min="4567" max="4575" width="11.44140625" style="23"/>
    <col min="4576" max="4576" width="24.44140625" style="23" customWidth="1"/>
    <col min="4577" max="4577" width="11.44140625" style="23"/>
    <col min="4578" max="4578" width="10.44140625" style="23" customWidth="1"/>
    <col min="4579" max="4579" width="19.77734375" style="23" customWidth="1"/>
    <col min="4580" max="4580" width="40.109375" style="23" customWidth="1"/>
    <col min="4581" max="4612" width="3.6640625" style="23" customWidth="1"/>
    <col min="4613" max="4624" width="0" style="23" hidden="1" customWidth="1"/>
    <col min="4625" max="4819" width="11.44140625" style="23"/>
    <col min="4820" max="4822" width="11" style="23" customWidth="1"/>
    <col min="4823" max="4831" width="11.44140625" style="23"/>
    <col min="4832" max="4832" width="24.44140625" style="23" customWidth="1"/>
    <col min="4833" max="4833" width="11.44140625" style="23"/>
    <col min="4834" max="4834" width="10.44140625" style="23" customWidth="1"/>
    <col min="4835" max="4835" width="19.77734375" style="23" customWidth="1"/>
    <col min="4836" max="4836" width="40.109375" style="23" customWidth="1"/>
    <col min="4837" max="4868" width="3.6640625" style="23" customWidth="1"/>
    <col min="4869" max="4880" width="0" style="23" hidden="1" customWidth="1"/>
    <col min="4881" max="5075" width="11.44140625" style="23"/>
    <col min="5076" max="5078" width="11" style="23" customWidth="1"/>
    <col min="5079" max="5087" width="11.44140625" style="23"/>
    <col min="5088" max="5088" width="24.44140625" style="23" customWidth="1"/>
    <col min="5089" max="5089" width="11.44140625" style="23"/>
    <col min="5090" max="5090" width="10.44140625" style="23" customWidth="1"/>
    <col min="5091" max="5091" width="19.77734375" style="23" customWidth="1"/>
    <col min="5092" max="5092" width="40.109375" style="23" customWidth="1"/>
    <col min="5093" max="5124" width="3.6640625" style="23" customWidth="1"/>
    <col min="5125" max="5136" width="0" style="23" hidden="1" customWidth="1"/>
    <col min="5137" max="5331" width="11.44140625" style="23"/>
    <col min="5332" max="5334" width="11" style="23" customWidth="1"/>
    <col min="5335" max="5343" width="11.44140625" style="23"/>
    <col min="5344" max="5344" width="24.44140625" style="23" customWidth="1"/>
    <col min="5345" max="5345" width="11.44140625" style="23"/>
    <col min="5346" max="5346" width="10.44140625" style="23" customWidth="1"/>
    <col min="5347" max="5347" width="19.77734375" style="23" customWidth="1"/>
    <col min="5348" max="5348" width="40.109375" style="23" customWidth="1"/>
    <col min="5349" max="5380" width="3.6640625" style="23" customWidth="1"/>
    <col min="5381" max="5392" width="0" style="23" hidden="1" customWidth="1"/>
    <col min="5393" max="5587" width="11.44140625" style="23"/>
    <col min="5588" max="5590" width="11" style="23" customWidth="1"/>
    <col min="5591" max="5599" width="11.44140625" style="23"/>
    <col min="5600" max="5600" width="24.44140625" style="23" customWidth="1"/>
    <col min="5601" max="5601" width="11.44140625" style="23"/>
    <col min="5602" max="5602" width="10.44140625" style="23" customWidth="1"/>
    <col min="5603" max="5603" width="19.77734375" style="23" customWidth="1"/>
    <col min="5604" max="5604" width="40.109375" style="23" customWidth="1"/>
    <col min="5605" max="5636" width="3.6640625" style="23" customWidth="1"/>
    <col min="5637" max="5648" width="0" style="23" hidden="1" customWidth="1"/>
    <col min="5649" max="5843" width="11.44140625" style="23"/>
    <col min="5844" max="5846" width="11" style="23" customWidth="1"/>
    <col min="5847" max="5855" width="11.44140625" style="23"/>
    <col min="5856" max="5856" width="24.44140625" style="23" customWidth="1"/>
    <col min="5857" max="5857" width="11.44140625" style="23"/>
    <col min="5858" max="5858" width="10.44140625" style="23" customWidth="1"/>
    <col min="5859" max="5859" width="19.77734375" style="23" customWidth="1"/>
    <col min="5860" max="5860" width="40.109375" style="23" customWidth="1"/>
    <col min="5861" max="5892" width="3.6640625" style="23" customWidth="1"/>
    <col min="5893" max="5904" width="0" style="23" hidden="1" customWidth="1"/>
    <col min="5905" max="6099" width="11.44140625" style="23"/>
    <col min="6100" max="6102" width="11" style="23" customWidth="1"/>
    <col min="6103" max="6111" width="11.44140625" style="23"/>
    <col min="6112" max="6112" width="24.44140625" style="23" customWidth="1"/>
    <col min="6113" max="6113" width="11.44140625" style="23"/>
    <col min="6114" max="6114" width="10.44140625" style="23" customWidth="1"/>
    <col min="6115" max="6115" width="19.77734375" style="23" customWidth="1"/>
    <col min="6116" max="6116" width="40.109375" style="23" customWidth="1"/>
    <col min="6117" max="6148" width="3.6640625" style="23" customWidth="1"/>
    <col min="6149" max="6160" width="0" style="23" hidden="1" customWidth="1"/>
    <col min="6161" max="6355" width="11.44140625" style="23"/>
    <col min="6356" max="6358" width="11" style="23" customWidth="1"/>
    <col min="6359" max="6367" width="11.44140625" style="23"/>
    <col min="6368" max="6368" width="24.44140625" style="23" customWidth="1"/>
    <col min="6369" max="6369" width="11.44140625" style="23"/>
    <col min="6370" max="6370" width="10.44140625" style="23" customWidth="1"/>
    <col min="6371" max="6371" width="19.77734375" style="23" customWidth="1"/>
    <col min="6372" max="6372" width="40.109375" style="23" customWidth="1"/>
    <col min="6373" max="6404" width="3.6640625" style="23" customWidth="1"/>
    <col min="6405" max="6416" width="0" style="23" hidden="1" customWidth="1"/>
    <col min="6417" max="6611" width="11.44140625" style="23"/>
    <col min="6612" max="6614" width="11" style="23" customWidth="1"/>
    <col min="6615" max="6623" width="11.44140625" style="23"/>
    <col min="6624" max="6624" width="24.44140625" style="23" customWidth="1"/>
    <col min="6625" max="6625" width="11.44140625" style="23"/>
    <col min="6626" max="6626" width="10.44140625" style="23" customWidth="1"/>
    <col min="6627" max="6627" width="19.77734375" style="23" customWidth="1"/>
    <col min="6628" max="6628" width="40.109375" style="23" customWidth="1"/>
    <col min="6629" max="6660" width="3.6640625" style="23" customWidth="1"/>
    <col min="6661" max="6672" width="0" style="23" hidden="1" customWidth="1"/>
    <col min="6673" max="6867" width="11.44140625" style="23"/>
    <col min="6868" max="6870" width="11" style="23" customWidth="1"/>
    <col min="6871" max="6879" width="11.44140625" style="23"/>
    <col min="6880" max="6880" width="24.44140625" style="23" customWidth="1"/>
    <col min="6881" max="6881" width="11.44140625" style="23"/>
    <col min="6882" max="6882" width="10.44140625" style="23" customWidth="1"/>
    <col min="6883" max="6883" width="19.77734375" style="23" customWidth="1"/>
    <col min="6884" max="6884" width="40.109375" style="23" customWidth="1"/>
    <col min="6885" max="6916" width="3.6640625" style="23" customWidth="1"/>
    <col min="6917" max="6928" width="0" style="23" hidden="1" customWidth="1"/>
    <col min="6929" max="7123" width="11.44140625" style="23"/>
    <col min="7124" max="7126" width="11" style="23" customWidth="1"/>
    <col min="7127" max="7135" width="11.44140625" style="23"/>
    <col min="7136" max="7136" width="24.44140625" style="23" customWidth="1"/>
    <col min="7137" max="7137" width="11.44140625" style="23"/>
    <col min="7138" max="7138" width="10.44140625" style="23" customWidth="1"/>
    <col min="7139" max="7139" width="19.77734375" style="23" customWidth="1"/>
    <col min="7140" max="7140" width="40.109375" style="23" customWidth="1"/>
    <col min="7141" max="7172" width="3.6640625" style="23" customWidth="1"/>
    <col min="7173" max="7184" width="0" style="23" hidden="1" customWidth="1"/>
    <col min="7185" max="7379" width="11.44140625" style="23"/>
    <col min="7380" max="7382" width="11" style="23" customWidth="1"/>
    <col min="7383" max="7391" width="11.44140625" style="23"/>
    <col min="7392" max="7392" width="24.44140625" style="23" customWidth="1"/>
    <col min="7393" max="7393" width="11.44140625" style="23"/>
    <col min="7394" max="7394" width="10.44140625" style="23" customWidth="1"/>
    <col min="7395" max="7395" width="19.77734375" style="23" customWidth="1"/>
    <col min="7396" max="7396" width="40.109375" style="23" customWidth="1"/>
    <col min="7397" max="7428" width="3.6640625" style="23" customWidth="1"/>
    <col min="7429" max="7440" width="0" style="23" hidden="1" customWidth="1"/>
    <col min="7441" max="7635" width="11.44140625" style="23"/>
    <col min="7636" max="7638" width="11" style="23" customWidth="1"/>
    <col min="7639" max="7647" width="11.44140625" style="23"/>
    <col min="7648" max="7648" width="24.44140625" style="23" customWidth="1"/>
    <col min="7649" max="7649" width="11.44140625" style="23"/>
    <col min="7650" max="7650" width="10.44140625" style="23" customWidth="1"/>
    <col min="7651" max="7651" width="19.77734375" style="23" customWidth="1"/>
    <col min="7652" max="7652" width="40.109375" style="23" customWidth="1"/>
    <col min="7653" max="7684" width="3.6640625" style="23" customWidth="1"/>
    <col min="7685" max="7696" width="0" style="23" hidden="1" customWidth="1"/>
    <col min="7697" max="7891" width="11.44140625" style="23"/>
    <col min="7892" max="7894" width="11" style="23" customWidth="1"/>
    <col min="7895" max="7903" width="11.44140625" style="23"/>
    <col min="7904" max="7904" width="24.44140625" style="23" customWidth="1"/>
    <col min="7905" max="7905" width="11.44140625" style="23"/>
    <col min="7906" max="7906" width="10.44140625" style="23" customWidth="1"/>
    <col min="7907" max="7907" width="19.77734375" style="23" customWidth="1"/>
    <col min="7908" max="7908" width="40.109375" style="23" customWidth="1"/>
    <col min="7909" max="7940" width="3.6640625" style="23" customWidth="1"/>
    <col min="7941" max="7952" width="0" style="23" hidden="1" customWidth="1"/>
    <col min="7953" max="8147" width="11.44140625" style="23"/>
    <col min="8148" max="8150" width="11" style="23" customWidth="1"/>
    <col min="8151" max="8159" width="11.44140625" style="23"/>
    <col min="8160" max="8160" width="24.44140625" style="23" customWidth="1"/>
    <col min="8161" max="8161" width="11.44140625" style="23"/>
    <col min="8162" max="8162" width="10.44140625" style="23" customWidth="1"/>
    <col min="8163" max="8163" width="19.77734375" style="23" customWidth="1"/>
    <col min="8164" max="8164" width="40.109375" style="23" customWidth="1"/>
    <col min="8165" max="8196" width="3.6640625" style="23" customWidth="1"/>
    <col min="8197" max="8208" width="0" style="23" hidden="1" customWidth="1"/>
    <col min="8209" max="8403" width="11.44140625" style="23"/>
    <col min="8404" max="8406" width="11" style="23" customWidth="1"/>
    <col min="8407" max="8415" width="11.44140625" style="23"/>
    <col min="8416" max="8416" width="24.44140625" style="23" customWidth="1"/>
    <col min="8417" max="8417" width="11.44140625" style="23"/>
    <col min="8418" max="8418" width="10.44140625" style="23" customWidth="1"/>
    <col min="8419" max="8419" width="19.77734375" style="23" customWidth="1"/>
    <col min="8420" max="8420" width="40.109375" style="23" customWidth="1"/>
    <col min="8421" max="8452" width="3.6640625" style="23" customWidth="1"/>
    <col min="8453" max="8464" width="0" style="23" hidden="1" customWidth="1"/>
    <col min="8465" max="8659" width="11.44140625" style="23"/>
    <col min="8660" max="8662" width="11" style="23" customWidth="1"/>
    <col min="8663" max="8671" width="11.44140625" style="23"/>
    <col min="8672" max="8672" width="24.44140625" style="23" customWidth="1"/>
    <col min="8673" max="8673" width="11.44140625" style="23"/>
    <col min="8674" max="8674" width="10.44140625" style="23" customWidth="1"/>
    <col min="8675" max="8675" width="19.77734375" style="23" customWidth="1"/>
    <col min="8676" max="8676" width="40.109375" style="23" customWidth="1"/>
    <col min="8677" max="8708" width="3.6640625" style="23" customWidth="1"/>
    <col min="8709" max="8720" width="0" style="23" hidden="1" customWidth="1"/>
    <col min="8721" max="8915" width="11.44140625" style="23"/>
    <col min="8916" max="8918" width="11" style="23" customWidth="1"/>
    <col min="8919" max="8927" width="11.44140625" style="23"/>
    <col min="8928" max="8928" width="24.44140625" style="23" customWidth="1"/>
    <col min="8929" max="8929" width="11.44140625" style="23"/>
    <col min="8930" max="8930" width="10.44140625" style="23" customWidth="1"/>
    <col min="8931" max="8931" width="19.77734375" style="23" customWidth="1"/>
    <col min="8932" max="8932" width="40.109375" style="23" customWidth="1"/>
    <col min="8933" max="8964" width="3.6640625" style="23" customWidth="1"/>
    <col min="8965" max="8976" width="0" style="23" hidden="1" customWidth="1"/>
    <col min="8977" max="9171" width="11.44140625" style="23"/>
    <col min="9172" max="9174" width="11" style="23" customWidth="1"/>
    <col min="9175" max="9183" width="11.44140625" style="23"/>
    <col min="9184" max="9184" width="24.44140625" style="23" customWidth="1"/>
    <col min="9185" max="9185" width="11.44140625" style="23"/>
    <col min="9186" max="9186" width="10.44140625" style="23" customWidth="1"/>
    <col min="9187" max="9187" width="19.77734375" style="23" customWidth="1"/>
    <col min="9188" max="9188" width="40.109375" style="23" customWidth="1"/>
    <col min="9189" max="9220" width="3.6640625" style="23" customWidth="1"/>
    <col min="9221" max="9232" width="0" style="23" hidden="1" customWidth="1"/>
    <col min="9233" max="9427" width="11.44140625" style="23"/>
    <col min="9428" max="9430" width="11" style="23" customWidth="1"/>
    <col min="9431" max="9439" width="11.44140625" style="23"/>
    <col min="9440" max="9440" width="24.44140625" style="23" customWidth="1"/>
    <col min="9441" max="9441" width="11.44140625" style="23"/>
    <col min="9442" max="9442" width="10.44140625" style="23" customWidth="1"/>
    <col min="9443" max="9443" width="19.77734375" style="23" customWidth="1"/>
    <col min="9444" max="9444" width="40.109375" style="23" customWidth="1"/>
    <col min="9445" max="9476" width="3.6640625" style="23" customWidth="1"/>
    <col min="9477" max="9488" width="0" style="23" hidden="1" customWidth="1"/>
    <col min="9489" max="9683" width="11.44140625" style="23"/>
    <col min="9684" max="9686" width="11" style="23" customWidth="1"/>
    <col min="9687" max="9695" width="11.44140625" style="23"/>
    <col min="9696" max="9696" width="24.44140625" style="23" customWidth="1"/>
    <col min="9697" max="9697" width="11.44140625" style="23"/>
    <col min="9698" max="9698" width="10.44140625" style="23" customWidth="1"/>
    <col min="9699" max="9699" width="19.77734375" style="23" customWidth="1"/>
    <col min="9700" max="9700" width="40.109375" style="23" customWidth="1"/>
    <col min="9701" max="9732" width="3.6640625" style="23" customWidth="1"/>
    <col min="9733" max="9744" width="0" style="23" hidden="1" customWidth="1"/>
    <col min="9745" max="9939" width="11.44140625" style="23"/>
    <col min="9940" max="9942" width="11" style="23" customWidth="1"/>
    <col min="9943" max="9951" width="11.44140625" style="23"/>
    <col min="9952" max="9952" width="24.44140625" style="23" customWidth="1"/>
    <col min="9953" max="9953" width="11.44140625" style="23"/>
    <col min="9954" max="9954" width="10.44140625" style="23" customWidth="1"/>
    <col min="9955" max="9955" width="19.77734375" style="23" customWidth="1"/>
    <col min="9956" max="9956" width="40.109375" style="23" customWidth="1"/>
    <col min="9957" max="9988" width="3.6640625" style="23" customWidth="1"/>
    <col min="9989" max="10000" width="0" style="23" hidden="1" customWidth="1"/>
    <col min="10001" max="10195" width="11.44140625" style="23"/>
    <col min="10196" max="10198" width="11" style="23" customWidth="1"/>
    <col min="10199" max="10207" width="11.44140625" style="23"/>
    <col min="10208" max="10208" width="24.44140625" style="23" customWidth="1"/>
    <col min="10209" max="10209" width="11.44140625" style="23"/>
    <col min="10210" max="10210" width="10.44140625" style="23" customWidth="1"/>
    <col min="10211" max="10211" width="19.77734375" style="23" customWidth="1"/>
    <col min="10212" max="10212" width="40.109375" style="23" customWidth="1"/>
    <col min="10213" max="10244" width="3.6640625" style="23" customWidth="1"/>
    <col min="10245" max="10256" width="0" style="23" hidden="1" customWidth="1"/>
    <col min="10257" max="10451" width="11.44140625" style="23"/>
    <col min="10452" max="10454" width="11" style="23" customWidth="1"/>
    <col min="10455" max="10463" width="11.44140625" style="23"/>
    <col min="10464" max="10464" width="24.44140625" style="23" customWidth="1"/>
    <col min="10465" max="10465" width="11.44140625" style="23"/>
    <col min="10466" max="10466" width="10.44140625" style="23" customWidth="1"/>
    <col min="10467" max="10467" width="19.77734375" style="23" customWidth="1"/>
    <col min="10468" max="10468" width="40.109375" style="23" customWidth="1"/>
    <col min="10469" max="10500" width="3.6640625" style="23" customWidth="1"/>
    <col min="10501" max="10512" width="0" style="23" hidden="1" customWidth="1"/>
    <col min="10513" max="10707" width="11.44140625" style="23"/>
    <col min="10708" max="10710" width="11" style="23" customWidth="1"/>
    <col min="10711" max="10719" width="11.44140625" style="23"/>
    <col min="10720" max="10720" width="24.44140625" style="23" customWidth="1"/>
    <col min="10721" max="10721" width="11.44140625" style="23"/>
    <col min="10722" max="10722" width="10.44140625" style="23" customWidth="1"/>
    <col min="10723" max="10723" width="19.77734375" style="23" customWidth="1"/>
    <col min="10724" max="10724" width="40.109375" style="23" customWidth="1"/>
    <col min="10725" max="10756" width="3.6640625" style="23" customWidth="1"/>
    <col min="10757" max="10768" width="0" style="23" hidden="1" customWidth="1"/>
    <col min="10769" max="10963" width="11.44140625" style="23"/>
    <col min="10964" max="10966" width="11" style="23" customWidth="1"/>
    <col min="10967" max="10975" width="11.44140625" style="23"/>
    <col min="10976" max="10976" width="24.44140625" style="23" customWidth="1"/>
    <col min="10977" max="10977" width="11.44140625" style="23"/>
    <col min="10978" max="10978" width="10.44140625" style="23" customWidth="1"/>
    <col min="10979" max="10979" width="19.77734375" style="23" customWidth="1"/>
    <col min="10980" max="10980" width="40.109375" style="23" customWidth="1"/>
    <col min="10981" max="11012" width="3.6640625" style="23" customWidth="1"/>
    <col min="11013" max="11024" width="0" style="23" hidden="1" customWidth="1"/>
    <col min="11025" max="11219" width="11.44140625" style="23"/>
    <col min="11220" max="11222" width="11" style="23" customWidth="1"/>
    <col min="11223" max="11231" width="11.44140625" style="23"/>
    <col min="11232" max="11232" width="24.44140625" style="23" customWidth="1"/>
    <col min="11233" max="11233" width="11.44140625" style="23"/>
    <col min="11234" max="11234" width="10.44140625" style="23" customWidth="1"/>
    <col min="11235" max="11235" width="19.77734375" style="23" customWidth="1"/>
    <col min="11236" max="11236" width="40.109375" style="23" customWidth="1"/>
    <col min="11237" max="11268" width="3.6640625" style="23" customWidth="1"/>
    <col min="11269" max="11280" width="0" style="23" hidden="1" customWidth="1"/>
    <col min="11281" max="11475" width="11.44140625" style="23"/>
    <col min="11476" max="11478" width="11" style="23" customWidth="1"/>
    <col min="11479" max="11487" width="11.44140625" style="23"/>
    <col min="11488" max="11488" width="24.44140625" style="23" customWidth="1"/>
    <col min="11489" max="11489" width="11.44140625" style="23"/>
    <col min="11490" max="11490" width="10.44140625" style="23" customWidth="1"/>
    <col min="11491" max="11491" width="19.77734375" style="23" customWidth="1"/>
    <col min="11492" max="11492" width="40.109375" style="23" customWidth="1"/>
    <col min="11493" max="11524" width="3.6640625" style="23" customWidth="1"/>
    <col min="11525" max="11536" width="0" style="23" hidden="1" customWidth="1"/>
    <col min="11537" max="11731" width="11.44140625" style="23"/>
    <col min="11732" max="11734" width="11" style="23" customWidth="1"/>
    <col min="11735" max="11743" width="11.44140625" style="23"/>
    <col min="11744" max="11744" width="24.44140625" style="23" customWidth="1"/>
    <col min="11745" max="11745" width="11.44140625" style="23"/>
    <col min="11746" max="11746" width="10.44140625" style="23" customWidth="1"/>
    <col min="11747" max="11747" width="19.77734375" style="23" customWidth="1"/>
    <col min="11748" max="11748" width="40.109375" style="23" customWidth="1"/>
    <col min="11749" max="11780" width="3.6640625" style="23" customWidth="1"/>
    <col min="11781" max="11792" width="0" style="23" hidden="1" customWidth="1"/>
    <col min="11793" max="11987" width="11.44140625" style="23"/>
    <col min="11988" max="11990" width="11" style="23" customWidth="1"/>
    <col min="11991" max="11999" width="11.44140625" style="23"/>
    <col min="12000" max="12000" width="24.44140625" style="23" customWidth="1"/>
    <col min="12001" max="12001" width="11.44140625" style="23"/>
    <col min="12002" max="12002" width="10.44140625" style="23" customWidth="1"/>
    <col min="12003" max="12003" width="19.77734375" style="23" customWidth="1"/>
    <col min="12004" max="12004" width="40.109375" style="23" customWidth="1"/>
    <col min="12005" max="12036" width="3.6640625" style="23" customWidth="1"/>
    <col min="12037" max="12048" width="0" style="23" hidden="1" customWidth="1"/>
    <col min="12049" max="12243" width="11.44140625" style="23"/>
    <col min="12244" max="12246" width="11" style="23" customWidth="1"/>
    <col min="12247" max="12255" width="11.44140625" style="23"/>
    <col min="12256" max="12256" width="24.44140625" style="23" customWidth="1"/>
    <col min="12257" max="12257" width="11.44140625" style="23"/>
    <col min="12258" max="12258" width="10.44140625" style="23" customWidth="1"/>
    <col min="12259" max="12259" width="19.77734375" style="23" customWidth="1"/>
    <col min="12260" max="12260" width="40.109375" style="23" customWidth="1"/>
    <col min="12261" max="12292" width="3.6640625" style="23" customWidth="1"/>
    <col min="12293" max="12304" width="0" style="23" hidden="1" customWidth="1"/>
    <col min="12305" max="12499" width="11.44140625" style="23"/>
    <col min="12500" max="12502" width="11" style="23" customWidth="1"/>
    <col min="12503" max="12511" width="11.44140625" style="23"/>
    <col min="12512" max="12512" width="24.44140625" style="23" customWidth="1"/>
    <col min="12513" max="12513" width="11.44140625" style="23"/>
    <col min="12514" max="12514" width="10.44140625" style="23" customWidth="1"/>
    <col min="12515" max="12515" width="19.77734375" style="23" customWidth="1"/>
    <col min="12516" max="12516" width="40.109375" style="23" customWidth="1"/>
    <col min="12517" max="12548" width="3.6640625" style="23" customWidth="1"/>
    <col min="12549" max="12560" width="0" style="23" hidden="1" customWidth="1"/>
    <col min="12561" max="12755" width="11.44140625" style="23"/>
    <col min="12756" max="12758" width="11" style="23" customWidth="1"/>
    <col min="12759" max="12767" width="11.44140625" style="23"/>
    <col min="12768" max="12768" width="24.44140625" style="23" customWidth="1"/>
    <col min="12769" max="12769" width="11.44140625" style="23"/>
    <col min="12770" max="12770" width="10.44140625" style="23" customWidth="1"/>
    <col min="12771" max="12771" width="19.77734375" style="23" customWidth="1"/>
    <col min="12772" max="12772" width="40.109375" style="23" customWidth="1"/>
    <col min="12773" max="12804" width="3.6640625" style="23" customWidth="1"/>
    <col min="12805" max="12816" width="0" style="23" hidden="1" customWidth="1"/>
    <col min="12817" max="13011" width="11.44140625" style="23"/>
    <col min="13012" max="13014" width="11" style="23" customWidth="1"/>
    <col min="13015" max="13023" width="11.44140625" style="23"/>
    <col min="13024" max="13024" width="24.44140625" style="23" customWidth="1"/>
    <col min="13025" max="13025" width="11.44140625" style="23"/>
    <col min="13026" max="13026" width="10.44140625" style="23" customWidth="1"/>
    <col min="13027" max="13027" width="19.77734375" style="23" customWidth="1"/>
    <col min="13028" max="13028" width="40.109375" style="23" customWidth="1"/>
    <col min="13029" max="13060" width="3.6640625" style="23" customWidth="1"/>
    <col min="13061" max="13072" width="0" style="23" hidden="1" customWidth="1"/>
    <col min="13073" max="13267" width="11.44140625" style="23"/>
    <col min="13268" max="13270" width="11" style="23" customWidth="1"/>
    <col min="13271" max="13279" width="11.44140625" style="23"/>
    <col min="13280" max="13280" width="24.44140625" style="23" customWidth="1"/>
    <col min="13281" max="13281" width="11.44140625" style="23"/>
    <col min="13282" max="13282" width="10.44140625" style="23" customWidth="1"/>
    <col min="13283" max="13283" width="19.77734375" style="23" customWidth="1"/>
    <col min="13284" max="13284" width="40.109375" style="23" customWidth="1"/>
    <col min="13285" max="13316" width="3.6640625" style="23" customWidth="1"/>
    <col min="13317" max="13328" width="0" style="23" hidden="1" customWidth="1"/>
    <col min="13329" max="13523" width="11.44140625" style="23"/>
    <col min="13524" max="13526" width="11" style="23" customWidth="1"/>
    <col min="13527" max="13535" width="11.44140625" style="23"/>
    <col min="13536" max="13536" width="24.44140625" style="23" customWidth="1"/>
    <col min="13537" max="13537" width="11.44140625" style="23"/>
    <col min="13538" max="13538" width="10.44140625" style="23" customWidth="1"/>
    <col min="13539" max="13539" width="19.77734375" style="23" customWidth="1"/>
    <col min="13540" max="13540" width="40.109375" style="23" customWidth="1"/>
    <col min="13541" max="13572" width="3.6640625" style="23" customWidth="1"/>
    <col min="13573" max="13584" width="0" style="23" hidden="1" customWidth="1"/>
    <col min="13585" max="13779" width="11.44140625" style="23"/>
    <col min="13780" max="13782" width="11" style="23" customWidth="1"/>
    <col min="13783" max="13791" width="11.44140625" style="23"/>
    <col min="13792" max="13792" width="24.44140625" style="23" customWidth="1"/>
    <col min="13793" max="13793" width="11.44140625" style="23"/>
    <col min="13794" max="13794" width="10.44140625" style="23" customWidth="1"/>
    <col min="13795" max="13795" width="19.77734375" style="23" customWidth="1"/>
    <col min="13796" max="13796" width="40.109375" style="23" customWidth="1"/>
    <col min="13797" max="13828" width="3.6640625" style="23" customWidth="1"/>
    <col min="13829" max="13840" width="0" style="23" hidden="1" customWidth="1"/>
    <col min="13841" max="14035" width="11.44140625" style="23"/>
    <col min="14036" max="14038" width="11" style="23" customWidth="1"/>
    <col min="14039" max="14047" width="11.44140625" style="23"/>
    <col min="14048" max="14048" width="24.44140625" style="23" customWidth="1"/>
    <col min="14049" max="14049" width="11.44140625" style="23"/>
    <col min="14050" max="14050" width="10.44140625" style="23" customWidth="1"/>
    <col min="14051" max="14051" width="19.77734375" style="23" customWidth="1"/>
    <col min="14052" max="14052" width="40.109375" style="23" customWidth="1"/>
    <col min="14053" max="14084" width="3.6640625" style="23" customWidth="1"/>
    <col min="14085" max="14096" width="0" style="23" hidden="1" customWidth="1"/>
    <col min="14097" max="14291" width="11.44140625" style="23"/>
    <col min="14292" max="14294" width="11" style="23" customWidth="1"/>
    <col min="14295" max="14303" width="11.44140625" style="23"/>
    <col min="14304" max="14304" width="24.44140625" style="23" customWidth="1"/>
    <col min="14305" max="14305" width="11.44140625" style="23"/>
    <col min="14306" max="14306" width="10.44140625" style="23" customWidth="1"/>
    <col min="14307" max="14307" width="19.77734375" style="23" customWidth="1"/>
    <col min="14308" max="14308" width="40.109375" style="23" customWidth="1"/>
    <col min="14309" max="14340" width="3.6640625" style="23" customWidth="1"/>
    <col min="14341" max="14352" width="0" style="23" hidden="1" customWidth="1"/>
    <col min="14353" max="14547" width="11.44140625" style="23"/>
    <col min="14548" max="14550" width="11" style="23" customWidth="1"/>
    <col min="14551" max="14559" width="11.44140625" style="23"/>
    <col min="14560" max="14560" width="24.44140625" style="23" customWidth="1"/>
    <col min="14561" max="14561" width="11.44140625" style="23"/>
    <col min="14562" max="14562" width="10.44140625" style="23" customWidth="1"/>
    <col min="14563" max="14563" width="19.77734375" style="23" customWidth="1"/>
    <col min="14564" max="14564" width="40.109375" style="23" customWidth="1"/>
    <col min="14565" max="14596" width="3.6640625" style="23" customWidth="1"/>
    <col min="14597" max="14608" width="0" style="23" hidden="1" customWidth="1"/>
    <col min="14609" max="14803" width="11.44140625" style="23"/>
    <col min="14804" max="14806" width="11" style="23" customWidth="1"/>
    <col min="14807" max="14815" width="11.44140625" style="23"/>
    <col min="14816" max="14816" width="24.44140625" style="23" customWidth="1"/>
    <col min="14817" max="14817" width="11.44140625" style="23"/>
    <col min="14818" max="14818" width="10.44140625" style="23" customWidth="1"/>
    <col min="14819" max="14819" width="19.77734375" style="23" customWidth="1"/>
    <col min="14820" max="14820" width="40.109375" style="23" customWidth="1"/>
    <col min="14821" max="14852" width="3.6640625" style="23" customWidth="1"/>
    <col min="14853" max="14864" width="0" style="23" hidden="1" customWidth="1"/>
    <col min="14865" max="15059" width="11.44140625" style="23"/>
    <col min="15060" max="15062" width="11" style="23" customWidth="1"/>
    <col min="15063" max="15071" width="11.44140625" style="23"/>
    <col min="15072" max="15072" width="24.44140625" style="23" customWidth="1"/>
    <col min="15073" max="15073" width="11.44140625" style="23"/>
    <col min="15074" max="15074" width="10.44140625" style="23" customWidth="1"/>
    <col min="15075" max="15075" width="19.77734375" style="23" customWidth="1"/>
    <col min="15076" max="15076" width="40.109375" style="23" customWidth="1"/>
    <col min="15077" max="15108" width="3.6640625" style="23" customWidth="1"/>
    <col min="15109" max="15120" width="0" style="23" hidden="1" customWidth="1"/>
    <col min="15121" max="15315" width="11.44140625" style="23"/>
    <col min="15316" max="15318" width="11" style="23" customWidth="1"/>
    <col min="15319" max="15327" width="11.44140625" style="23"/>
    <col min="15328" max="15328" width="24.44140625" style="23" customWidth="1"/>
    <col min="15329" max="15329" width="11.44140625" style="23"/>
    <col min="15330" max="15330" width="10.44140625" style="23" customWidth="1"/>
    <col min="15331" max="15331" width="19.77734375" style="23" customWidth="1"/>
    <col min="15332" max="15332" width="40.109375" style="23" customWidth="1"/>
    <col min="15333" max="15364" width="3.6640625" style="23" customWidth="1"/>
    <col min="15365" max="15376" width="0" style="23" hidden="1" customWidth="1"/>
    <col min="15377" max="15571" width="11.44140625" style="23"/>
    <col min="15572" max="15574" width="11" style="23" customWidth="1"/>
    <col min="15575" max="15583" width="11.44140625" style="23"/>
    <col min="15584" max="15584" width="24.44140625" style="23" customWidth="1"/>
    <col min="15585" max="15585" width="11.44140625" style="23"/>
    <col min="15586" max="15586" width="10.44140625" style="23" customWidth="1"/>
    <col min="15587" max="15587" width="19.77734375" style="23" customWidth="1"/>
    <col min="15588" max="15588" width="40.109375" style="23" customWidth="1"/>
    <col min="15589" max="15620" width="3.6640625" style="23" customWidth="1"/>
    <col min="15621" max="15632" width="0" style="23" hidden="1" customWidth="1"/>
    <col min="15633" max="15827" width="11.44140625" style="23"/>
    <col min="15828" max="15830" width="11" style="23" customWidth="1"/>
    <col min="15831" max="15839" width="11.44140625" style="23"/>
    <col min="15840" max="15840" width="24.44140625" style="23" customWidth="1"/>
    <col min="15841" max="15841" width="11.44140625" style="23"/>
    <col min="15842" max="15842" width="10.44140625" style="23" customWidth="1"/>
    <col min="15843" max="15843" width="19.77734375" style="23" customWidth="1"/>
    <col min="15844" max="15844" width="40.109375" style="23" customWidth="1"/>
    <col min="15845" max="15876" width="3.6640625" style="23" customWidth="1"/>
    <col min="15877" max="15888" width="0" style="23" hidden="1" customWidth="1"/>
    <col min="15889" max="16083" width="11.44140625" style="23"/>
    <col min="16084" max="16086" width="11" style="23" customWidth="1"/>
    <col min="16087" max="16095" width="11.44140625" style="23"/>
    <col min="16096" max="16096" width="24.44140625" style="23" customWidth="1"/>
    <col min="16097" max="16097" width="11.44140625" style="23"/>
    <col min="16098" max="16098" width="10.44140625" style="23" customWidth="1"/>
    <col min="16099" max="16099" width="19.77734375" style="23" customWidth="1"/>
    <col min="16100" max="16100" width="40.109375" style="23" customWidth="1"/>
    <col min="16101" max="16132" width="3.6640625" style="23" customWidth="1"/>
    <col min="16133" max="16144" width="0" style="23" hidden="1" customWidth="1"/>
    <col min="16145" max="16339" width="11.44140625" style="23"/>
    <col min="16340" max="16342" width="11" style="23" customWidth="1"/>
    <col min="16343" max="16384" width="11.44140625" style="23"/>
  </cols>
  <sheetData>
    <row r="1" spans="1:16" ht="13.5" customHeight="1" thickBot="1">
      <c r="A1" s="59"/>
      <c r="B1" s="60" t="s">
        <v>14</v>
      </c>
      <c r="C1" s="61"/>
      <c r="D1" s="61"/>
      <c r="E1" s="61"/>
      <c r="F1" s="21"/>
      <c r="H1" s="19" t="s">
        <v>15</v>
      </c>
      <c r="J1" s="22" t="s">
        <v>16</v>
      </c>
      <c r="K1" s="22" t="s">
        <v>17</v>
      </c>
      <c r="L1" s="22" t="s">
        <v>18</v>
      </c>
      <c r="M1" s="22" t="s">
        <v>19</v>
      </c>
      <c r="O1" s="22" t="s">
        <v>20</v>
      </c>
      <c r="P1" s="22" t="s">
        <v>21</v>
      </c>
    </row>
    <row r="2" spans="1:16" ht="26.1" customHeight="1">
      <c r="A2" s="59"/>
      <c r="B2" s="62"/>
      <c r="C2" s="63"/>
      <c r="D2" s="63"/>
      <c r="E2" s="63"/>
      <c r="F2" s="21"/>
      <c r="G2" s="24"/>
      <c r="H2" s="22"/>
      <c r="I2" s="22"/>
      <c r="J2" s="22"/>
      <c r="K2" s="22"/>
      <c r="M2" s="22"/>
      <c r="O2" s="22" t="e">
        <f t="shared" ref="O2:O5" si="0">NA()</f>
        <v>#N/A</v>
      </c>
      <c r="P2" s="22">
        <v>1</v>
      </c>
    </row>
    <row r="3" spans="1:16" ht="3.95" hidden="1" customHeight="1">
      <c r="A3" s="59"/>
      <c r="B3" s="62"/>
      <c r="C3" s="63"/>
      <c r="D3" s="63"/>
      <c r="E3" s="63"/>
      <c r="F3" s="21"/>
      <c r="G3" s="25"/>
      <c r="H3" s="19" t="s">
        <v>22</v>
      </c>
      <c r="I3" s="19">
        <v>3147</v>
      </c>
      <c r="J3" s="22" t="s">
        <v>23</v>
      </c>
      <c r="K3" s="22">
        <v>1</v>
      </c>
      <c r="L3" s="19">
        <v>2010</v>
      </c>
      <c r="M3" s="22" t="s">
        <v>24</v>
      </c>
      <c r="O3" s="22" t="e">
        <f t="shared" si="0"/>
        <v>#N/A</v>
      </c>
    </row>
    <row r="4" spans="1:16" ht="0.95" hidden="1" customHeight="1">
      <c r="A4" s="59"/>
      <c r="B4" s="62"/>
      <c r="C4" s="63"/>
      <c r="D4" s="63"/>
      <c r="E4" s="63"/>
      <c r="F4" s="21"/>
      <c r="G4" s="25"/>
      <c r="H4" s="19" t="s">
        <v>25</v>
      </c>
      <c r="I4" s="19">
        <v>99097</v>
      </c>
      <c r="J4" s="22" t="s">
        <v>26</v>
      </c>
      <c r="K4" s="22">
        <v>2</v>
      </c>
      <c r="L4" s="19">
        <v>2011</v>
      </c>
      <c r="M4" s="22" t="s">
        <v>27</v>
      </c>
      <c r="O4" s="22" t="e">
        <f t="shared" si="0"/>
        <v>#N/A</v>
      </c>
    </row>
    <row r="5" spans="1:16" ht="2.1" hidden="1" customHeight="1">
      <c r="A5" s="59"/>
      <c r="B5" s="62"/>
      <c r="C5" s="63"/>
      <c r="D5" s="63"/>
      <c r="E5" s="63"/>
      <c r="F5" s="21"/>
      <c r="G5" s="25"/>
      <c r="H5" s="19" t="s">
        <v>28</v>
      </c>
      <c r="I5" s="19">
        <v>3109</v>
      </c>
      <c r="J5" s="22" t="s">
        <v>29</v>
      </c>
      <c r="K5" s="22">
        <v>3</v>
      </c>
      <c r="L5" s="19">
        <v>2012</v>
      </c>
      <c r="M5" s="22"/>
      <c r="O5" s="22" t="e">
        <f t="shared" si="0"/>
        <v>#N/A</v>
      </c>
    </row>
    <row r="6" spans="1:16" ht="0.95" hidden="1" customHeight="1">
      <c r="A6" s="59"/>
      <c r="B6" s="62"/>
      <c r="C6" s="63"/>
      <c r="D6" s="63"/>
      <c r="E6" s="63"/>
      <c r="F6" s="21"/>
      <c r="G6" s="25"/>
      <c r="J6" s="22"/>
      <c r="K6" s="22"/>
      <c r="M6" s="22"/>
      <c r="O6" s="22"/>
    </row>
    <row r="7" spans="1:16" s="19" customFormat="1" ht="14.1" customHeight="1">
      <c r="A7" s="26" t="s">
        <v>30</v>
      </c>
      <c r="B7" s="26" t="s">
        <v>31</v>
      </c>
      <c r="C7" s="26" t="s">
        <v>32</v>
      </c>
      <c r="D7" s="26" t="s">
        <v>33</v>
      </c>
      <c r="E7" s="27" t="s">
        <v>34</v>
      </c>
      <c r="F7" s="22">
        <v>7</v>
      </c>
      <c r="G7" s="19">
        <v>2016</v>
      </c>
      <c r="H7" s="22"/>
      <c r="J7" s="22" t="e">
        <f>NA()</f>
        <v>#N/A</v>
      </c>
    </row>
    <row r="8" spans="1:16" s="19" customFormat="1" ht="15" customHeight="1">
      <c r="A8" s="56" t="s">
        <v>8</v>
      </c>
      <c r="B8" s="52">
        <v>1160179</v>
      </c>
      <c r="C8" s="28" t="s">
        <v>35</v>
      </c>
      <c r="D8" s="29"/>
      <c r="E8" s="41"/>
      <c r="F8" s="22"/>
      <c r="H8" s="22"/>
      <c r="J8" s="22"/>
    </row>
    <row r="9" spans="1:16" s="19" customFormat="1" ht="15" customHeight="1">
      <c r="A9" s="58"/>
      <c r="B9" s="54"/>
      <c r="C9" s="28" t="s">
        <v>36</v>
      </c>
      <c r="D9" s="30"/>
      <c r="E9" s="41"/>
      <c r="F9" s="22"/>
      <c r="H9" s="22"/>
      <c r="J9" s="22"/>
    </row>
    <row r="10" spans="1:16" s="19" customFormat="1" ht="15" customHeight="1">
      <c r="A10" s="56" t="s">
        <v>9</v>
      </c>
      <c r="B10" s="52">
        <v>2312703</v>
      </c>
      <c r="C10" s="52" t="s">
        <v>37</v>
      </c>
      <c r="D10" s="30" t="s">
        <v>38</v>
      </c>
      <c r="E10" s="41" t="s">
        <v>39</v>
      </c>
      <c r="F10" s="22"/>
      <c r="H10" s="22"/>
      <c r="J10" s="22"/>
    </row>
    <row r="11" spans="1:16" s="19" customFormat="1" ht="15" customHeight="1">
      <c r="A11" s="57"/>
      <c r="B11" s="53"/>
      <c r="C11" s="53"/>
      <c r="D11" s="30" t="s">
        <v>40</v>
      </c>
      <c r="E11" s="41" t="s">
        <v>41</v>
      </c>
      <c r="F11" s="22"/>
      <c r="H11" s="22"/>
      <c r="J11" s="22"/>
    </row>
    <row r="12" spans="1:16" s="19" customFormat="1" ht="15" customHeight="1">
      <c r="A12" s="57"/>
      <c r="B12" s="53"/>
      <c r="C12" s="53"/>
      <c r="D12" s="30" t="s">
        <v>42</v>
      </c>
      <c r="E12" s="41" t="s">
        <v>43</v>
      </c>
      <c r="F12" s="22"/>
      <c r="H12" s="22"/>
      <c r="J12" s="22"/>
    </row>
    <row r="13" spans="1:16" s="19" customFormat="1" ht="15" customHeight="1">
      <c r="A13" s="57"/>
      <c r="B13" s="53"/>
      <c r="C13" s="53"/>
      <c r="D13" s="30" t="s">
        <v>44</v>
      </c>
      <c r="E13" s="41" t="s">
        <v>43</v>
      </c>
      <c r="F13" s="22"/>
      <c r="H13" s="22"/>
      <c r="J13" s="22"/>
    </row>
    <row r="14" spans="1:16" s="19" customFormat="1" ht="15" customHeight="1">
      <c r="A14" s="57"/>
      <c r="B14" s="53"/>
      <c r="C14" s="54"/>
      <c r="D14" s="30" t="s">
        <v>45</v>
      </c>
      <c r="E14" s="41" t="s">
        <v>46</v>
      </c>
      <c r="F14" s="22"/>
      <c r="H14" s="22"/>
      <c r="J14" s="22"/>
    </row>
    <row r="15" spans="1:16" s="19" customFormat="1" ht="15" customHeight="1">
      <c r="A15" s="57"/>
      <c r="B15" s="53"/>
      <c r="C15" s="52" t="s">
        <v>47</v>
      </c>
      <c r="D15" s="30" t="s">
        <v>48</v>
      </c>
      <c r="E15" s="41" t="s">
        <v>39</v>
      </c>
      <c r="F15" s="22"/>
      <c r="H15" s="22"/>
      <c r="J15" s="22"/>
    </row>
    <row r="16" spans="1:16" s="19" customFormat="1" ht="15" customHeight="1">
      <c r="A16" s="57"/>
      <c r="B16" s="53"/>
      <c r="C16" s="53"/>
      <c r="D16" s="30" t="s">
        <v>40</v>
      </c>
      <c r="E16" s="41" t="s">
        <v>41</v>
      </c>
      <c r="F16" s="22"/>
      <c r="H16" s="22"/>
      <c r="J16" s="22"/>
    </row>
    <row r="17" spans="1:10" s="19" customFormat="1" ht="15" customHeight="1">
      <c r="A17" s="57"/>
      <c r="B17" s="53"/>
      <c r="C17" s="53"/>
      <c r="D17" s="30" t="s">
        <v>42</v>
      </c>
      <c r="E17" s="41" t="s">
        <v>43</v>
      </c>
      <c r="F17" s="22"/>
      <c r="H17" s="22"/>
      <c r="J17" s="22"/>
    </row>
    <row r="18" spans="1:10" s="19" customFormat="1" ht="15" customHeight="1">
      <c r="A18" s="57"/>
      <c r="B18" s="53"/>
      <c r="C18" s="53"/>
      <c r="D18" s="30" t="s">
        <v>44</v>
      </c>
      <c r="E18" s="41" t="s">
        <v>43</v>
      </c>
      <c r="F18" s="22"/>
      <c r="H18" s="22"/>
      <c r="J18" s="22"/>
    </row>
    <row r="19" spans="1:10" s="19" customFormat="1" ht="12" customHeight="1">
      <c r="A19" s="58"/>
      <c r="B19" s="54"/>
      <c r="C19" s="54"/>
      <c r="D19" s="30" t="s">
        <v>45</v>
      </c>
      <c r="E19" s="41" t="s">
        <v>46</v>
      </c>
      <c r="F19" s="22"/>
      <c r="H19" s="22"/>
      <c r="J19" s="22"/>
    </row>
    <row r="20" spans="1:10" s="19" customFormat="1" ht="12" customHeight="1">
      <c r="A20" s="40"/>
      <c r="B20" s="39"/>
      <c r="C20" s="39"/>
      <c r="D20" s="30" t="s">
        <v>42</v>
      </c>
      <c r="E20" s="41" t="s">
        <v>49</v>
      </c>
      <c r="F20" s="22"/>
      <c r="H20" s="22"/>
      <c r="J20" s="22"/>
    </row>
    <row r="21" spans="1:10" s="19" customFormat="1" ht="12" customHeight="1">
      <c r="A21" s="40" t="s">
        <v>10</v>
      </c>
      <c r="B21" s="39">
        <v>235652</v>
      </c>
      <c r="C21" s="39" t="s">
        <v>50</v>
      </c>
      <c r="D21" s="30" t="s">
        <v>51</v>
      </c>
      <c r="E21" s="41" t="s">
        <v>49</v>
      </c>
      <c r="F21" s="22"/>
      <c r="H21" s="22"/>
      <c r="J21" s="22"/>
    </row>
    <row r="22" spans="1:10" s="19" customFormat="1" ht="12" customHeight="1">
      <c r="A22" s="40"/>
      <c r="B22" s="39"/>
      <c r="C22" s="39"/>
      <c r="D22" s="30" t="s">
        <v>52</v>
      </c>
      <c r="E22" s="41" t="s">
        <v>53</v>
      </c>
      <c r="F22" s="22"/>
      <c r="H22" s="22"/>
      <c r="J22" s="22"/>
    </row>
    <row r="23" spans="1:10" s="19" customFormat="1" ht="15" customHeight="1">
      <c r="A23" s="56" t="s">
        <v>10</v>
      </c>
      <c r="B23" s="52">
        <v>235652</v>
      </c>
      <c r="C23" s="52" t="s">
        <v>54</v>
      </c>
      <c r="D23" s="30" t="s">
        <v>42</v>
      </c>
      <c r="E23" s="41" t="s">
        <v>49</v>
      </c>
      <c r="F23" s="22"/>
      <c r="H23" s="22"/>
      <c r="J23" s="22"/>
    </row>
    <row r="24" spans="1:10" s="19" customFormat="1" ht="15" customHeight="1">
      <c r="A24" s="57"/>
      <c r="B24" s="53"/>
      <c r="C24" s="53"/>
      <c r="D24" s="30" t="s">
        <v>51</v>
      </c>
      <c r="E24" s="41" t="s">
        <v>49</v>
      </c>
      <c r="F24" s="22"/>
      <c r="H24" s="22"/>
      <c r="J24" s="22"/>
    </row>
    <row r="25" spans="1:10" s="19" customFormat="1" ht="15" customHeight="1">
      <c r="A25" s="58"/>
      <c r="B25" s="54"/>
      <c r="C25" s="54"/>
      <c r="D25" s="30" t="s">
        <v>52</v>
      </c>
      <c r="E25" s="41" t="s">
        <v>53</v>
      </c>
      <c r="F25" s="22"/>
      <c r="H25" s="22"/>
      <c r="J25" s="22"/>
    </row>
    <row r="26" spans="1:10" s="31" customFormat="1" ht="15" customHeight="1">
      <c r="A26" s="46" t="s">
        <v>11</v>
      </c>
      <c r="B26" s="49">
        <v>1627117</v>
      </c>
      <c r="C26" s="52" t="s">
        <v>55</v>
      </c>
      <c r="D26" s="30" t="s">
        <v>56</v>
      </c>
      <c r="E26" s="41" t="s">
        <v>57</v>
      </c>
      <c r="F26" s="32"/>
      <c r="H26" s="32"/>
      <c r="J26" s="32"/>
    </row>
    <row r="27" spans="1:10" s="31" customFormat="1" ht="15" customHeight="1">
      <c r="A27" s="47"/>
      <c r="B27" s="50"/>
      <c r="C27" s="53"/>
      <c r="D27" s="30" t="s">
        <v>58</v>
      </c>
      <c r="E27" s="42" t="s">
        <v>41</v>
      </c>
      <c r="F27" s="32"/>
      <c r="H27" s="32"/>
      <c r="J27" s="32"/>
    </row>
    <row r="28" spans="1:10" s="31" customFormat="1" ht="15" customHeight="1">
      <c r="A28" s="47"/>
      <c r="B28" s="50"/>
      <c r="C28" s="53"/>
      <c r="D28" s="30" t="s">
        <v>59</v>
      </c>
      <c r="E28" s="41" t="s">
        <v>41</v>
      </c>
      <c r="F28" s="32"/>
      <c r="H28" s="32"/>
      <c r="J28" s="32"/>
    </row>
    <row r="29" spans="1:10" s="19" customFormat="1" ht="15" customHeight="1">
      <c r="A29" s="47"/>
      <c r="B29" s="50"/>
      <c r="C29" s="54"/>
      <c r="D29" s="33" t="s">
        <v>60</v>
      </c>
      <c r="E29" s="41" t="s">
        <v>61</v>
      </c>
      <c r="F29" s="22"/>
      <c r="H29" s="22"/>
      <c r="J29" s="22"/>
    </row>
    <row r="30" spans="1:10" s="19" customFormat="1" ht="12.75" customHeight="1">
      <c r="A30" s="47"/>
      <c r="B30" s="50"/>
      <c r="C30" s="52" t="s">
        <v>62</v>
      </c>
      <c r="D30" s="30" t="s">
        <v>56</v>
      </c>
      <c r="E30" s="41" t="s">
        <v>57</v>
      </c>
      <c r="F30" s="22"/>
      <c r="H30" s="22"/>
      <c r="J30" s="22"/>
    </row>
    <row r="31" spans="1:10">
      <c r="A31" s="47"/>
      <c r="B31" s="50"/>
      <c r="C31" s="53"/>
      <c r="D31" s="30" t="s">
        <v>58</v>
      </c>
      <c r="E31" s="42" t="s">
        <v>41</v>
      </c>
    </row>
    <row r="32" spans="1:10">
      <c r="A32" s="47"/>
      <c r="B32" s="50"/>
      <c r="C32" s="53"/>
      <c r="D32" s="30" t="s">
        <v>59</v>
      </c>
      <c r="E32" s="41" t="s">
        <v>41</v>
      </c>
    </row>
    <row r="33" spans="1:10">
      <c r="A33" s="48"/>
      <c r="B33" s="51"/>
      <c r="C33" s="54"/>
      <c r="D33" s="33" t="s">
        <v>60</v>
      </c>
      <c r="E33" s="41" t="s">
        <v>61</v>
      </c>
    </row>
    <row r="34" spans="1:10" s="31" customFormat="1" ht="15" customHeight="1">
      <c r="A34" s="46" t="s">
        <v>12</v>
      </c>
      <c r="B34" s="49">
        <v>2313698</v>
      </c>
      <c r="C34" s="52" t="s">
        <v>63</v>
      </c>
      <c r="D34" s="30" t="s">
        <v>56</v>
      </c>
      <c r="E34" s="41" t="s">
        <v>64</v>
      </c>
      <c r="F34" s="32"/>
      <c r="H34" s="32"/>
      <c r="J34" s="32"/>
    </row>
    <row r="35" spans="1:10" s="31" customFormat="1" ht="15" customHeight="1">
      <c r="A35" s="47"/>
      <c r="B35" s="50"/>
      <c r="C35" s="53"/>
      <c r="D35" s="30" t="s">
        <v>65</v>
      </c>
      <c r="E35" s="42" t="s">
        <v>66</v>
      </c>
      <c r="F35" s="32"/>
      <c r="H35" s="32"/>
      <c r="J35" s="32"/>
    </row>
    <row r="36" spans="1:10" s="31" customFormat="1" ht="15" customHeight="1">
      <c r="A36" s="47"/>
      <c r="B36" s="50"/>
      <c r="C36" s="53"/>
      <c r="D36" s="30" t="s">
        <v>67</v>
      </c>
      <c r="E36" s="41" t="s">
        <v>66</v>
      </c>
      <c r="F36" s="32"/>
      <c r="H36" s="32"/>
      <c r="J36" s="32"/>
    </row>
    <row r="37" spans="1:10" s="19" customFormat="1" ht="12.75" customHeight="1">
      <c r="A37" s="47"/>
      <c r="B37" s="50"/>
      <c r="C37" s="52" t="s">
        <v>68</v>
      </c>
      <c r="D37" s="30" t="s">
        <v>56</v>
      </c>
      <c r="E37" s="41" t="s">
        <v>64</v>
      </c>
      <c r="F37" s="22"/>
      <c r="H37" s="22"/>
      <c r="J37" s="22"/>
    </row>
    <row r="38" spans="1:10">
      <c r="A38" s="47"/>
      <c r="B38" s="50"/>
      <c r="C38" s="53"/>
      <c r="D38" s="30" t="s">
        <v>65</v>
      </c>
      <c r="E38" s="42" t="s">
        <v>66</v>
      </c>
    </row>
    <row r="39" spans="1:10">
      <c r="A39" s="47"/>
      <c r="B39" s="50"/>
      <c r="C39" s="53"/>
      <c r="D39" s="30" t="s">
        <v>67</v>
      </c>
      <c r="E39" s="41" t="s">
        <v>66</v>
      </c>
    </row>
    <row r="40" spans="1:10">
      <c r="A40" s="48"/>
      <c r="B40" s="51"/>
      <c r="C40" s="54"/>
      <c r="D40" s="33"/>
      <c r="E40" s="41"/>
    </row>
    <row r="41" spans="1:10" s="31" customFormat="1" ht="15" customHeight="1">
      <c r="A41" s="46" t="s">
        <v>13</v>
      </c>
      <c r="B41" s="49">
        <v>3128217</v>
      </c>
      <c r="C41" s="55" t="s">
        <v>69</v>
      </c>
      <c r="D41" s="30" t="s">
        <v>70</v>
      </c>
      <c r="E41" s="41" t="s">
        <v>57</v>
      </c>
      <c r="F41" s="32"/>
      <c r="H41" s="32"/>
      <c r="J41" s="32"/>
    </row>
    <row r="42" spans="1:10" s="31" customFormat="1" ht="15" customHeight="1">
      <c r="A42" s="47"/>
      <c r="B42" s="50"/>
      <c r="C42" s="53"/>
      <c r="D42" s="30" t="s">
        <v>56</v>
      </c>
      <c r="E42" s="42" t="s">
        <v>41</v>
      </c>
      <c r="F42" s="32"/>
      <c r="H42" s="32"/>
      <c r="J42" s="32"/>
    </row>
    <row r="43" spans="1:10" s="31" customFormat="1" ht="15" customHeight="1">
      <c r="A43" s="47"/>
      <c r="B43" s="50"/>
      <c r="C43" s="53"/>
      <c r="D43" s="30" t="s">
        <v>71</v>
      </c>
      <c r="E43" s="41" t="s">
        <v>41</v>
      </c>
      <c r="F43" s="32"/>
      <c r="H43" s="32"/>
      <c r="J43" s="32"/>
    </row>
    <row r="44" spans="1:10" s="31" customFormat="1" ht="15" customHeight="1">
      <c r="A44" s="47"/>
      <c r="B44" s="50"/>
      <c r="C44" s="53"/>
      <c r="D44" s="30" t="s">
        <v>72</v>
      </c>
      <c r="E44" s="41" t="s">
        <v>53</v>
      </c>
      <c r="F44" s="32"/>
      <c r="H44" s="32"/>
      <c r="J44" s="32"/>
    </row>
    <row r="45" spans="1:10" s="19" customFormat="1" ht="15" customHeight="1">
      <c r="A45" s="47"/>
      <c r="B45" s="50"/>
      <c r="C45" s="54"/>
      <c r="D45" s="33" t="s">
        <v>73</v>
      </c>
      <c r="E45" s="41" t="s">
        <v>74</v>
      </c>
      <c r="F45" s="22"/>
      <c r="H45" s="22"/>
      <c r="J45" s="22"/>
    </row>
    <row r="46" spans="1:10" s="19" customFormat="1" ht="12.75" customHeight="1">
      <c r="A46" s="47"/>
      <c r="B46" s="50"/>
      <c r="C46" s="52"/>
      <c r="D46" s="30" t="s">
        <v>70</v>
      </c>
      <c r="E46" s="41" t="s">
        <v>57</v>
      </c>
      <c r="F46" s="22"/>
      <c r="H46" s="22"/>
      <c r="J46" s="22"/>
    </row>
    <row r="47" spans="1:10">
      <c r="A47" s="47"/>
      <c r="B47" s="50"/>
      <c r="C47" s="53"/>
      <c r="D47" s="30" t="s">
        <v>56</v>
      </c>
      <c r="E47" s="42" t="s">
        <v>41</v>
      </c>
    </row>
    <row r="48" spans="1:10">
      <c r="A48" s="47"/>
      <c r="B48" s="50"/>
      <c r="C48" s="53"/>
      <c r="D48" s="30" t="s">
        <v>71</v>
      </c>
      <c r="E48" s="41" t="s">
        <v>41</v>
      </c>
    </row>
    <row r="49" spans="1:5">
      <c r="A49" s="47"/>
      <c r="B49" s="50"/>
      <c r="C49" s="53"/>
      <c r="D49" s="30" t="s">
        <v>72</v>
      </c>
      <c r="E49" s="41" t="s">
        <v>53</v>
      </c>
    </row>
    <row r="50" spans="1:5" ht="12.75">
      <c r="A50" s="48"/>
      <c r="B50" s="51"/>
      <c r="C50" s="54"/>
      <c r="D50" s="33" t="s">
        <v>73</v>
      </c>
      <c r="E50" s="41" t="s">
        <v>74</v>
      </c>
    </row>
    <row r="51" spans="1:5" ht="12.75"/>
    <row r="52" spans="1:5" ht="12.75"/>
    <row r="53" spans="1:5" ht="12.75"/>
  </sheetData>
  <mergeCells count="23">
    <mergeCell ref="A1:A6"/>
    <mergeCell ref="B1:E6"/>
    <mergeCell ref="A8:A9"/>
    <mergeCell ref="B8:B9"/>
    <mergeCell ref="A10:A19"/>
    <mergeCell ref="B10:B19"/>
    <mergeCell ref="C10:C14"/>
    <mergeCell ref="C15:C19"/>
    <mergeCell ref="A23:A25"/>
    <mergeCell ref="B23:B25"/>
    <mergeCell ref="C23:C25"/>
    <mergeCell ref="A26:A33"/>
    <mergeCell ref="B26:B33"/>
    <mergeCell ref="C26:C29"/>
    <mergeCell ref="C30:C33"/>
    <mergeCell ref="A34:A40"/>
    <mergeCell ref="B34:B40"/>
    <mergeCell ref="C34:C36"/>
    <mergeCell ref="C37:C40"/>
    <mergeCell ref="A41:A50"/>
    <mergeCell ref="B41:B50"/>
    <mergeCell ref="C41:C45"/>
    <mergeCell ref="C46:C50"/>
  </mergeCells>
  <pageMargins left="0.51181102362204722" right="0.51181102362204722" top="0.78740157480314965" bottom="0.78740157480314965" header="0.31496062992125984" footer="0.31496062992125984"/>
  <pageSetup paperSize="9" scale="81" orientation="portrait" horizontalDpi="0" verticalDpi="0"/>
  <drawing r:id="rId1"/>
  <extLst>
    <ext xmlns:x14="http://schemas.microsoft.com/office/spreadsheetml/2009/9/main" uri="{CCE6A557-97BC-4b89-ADB6-D9C93CAAB3DF}">
      <x14:dataValidations xmlns:xm="http://schemas.microsoft.com/office/excel/2006/main" count="2">
        <x14:dataValidation operator="equal" allowBlank="1" errorTitle="ERRO DE ANO" error="ESCOLHA O ANO DENTRE AS POSSIBILIDADES DA LISTA." promptTitle="ANO DE EXERCÍCIO" prompt="ESCOLHA O ANO NA LISTA DESLIZANTE." xr:uid="{B1736E0E-51B2-FD41-9344-21607D509C0D}">
          <x14:formula1>
            <xm:f>0</xm:f>
          </x14:formula1>
          <x14:formula2>
            <xm:f>0</xm:f>
          </x14:formula2>
          <xm:sqref>E32:E34 HT32:HT34 RP32:RP34 ABL32:ABL34 ALH32:ALH34 AVD32:AVD34 BEZ32:BEZ34 BOV32:BOV34 BYR32:BYR34 CIN32:CIN34 CSJ32:CSJ34 DCF32:DCF34 DMB32:DMB34 DVX32:DVX34 EFT32:EFT34 EPP32:EPP34 EZL32:EZL34 FJH32:FJH34 FTD32:FTD34 GCZ32:GCZ34 GMV32:GMV34 GWR32:GWR34 HGN32:HGN34 HQJ32:HQJ34 IAF32:IAF34 IKB32:IKB34 ITX32:ITX34 JDT32:JDT34 JNP32:JNP34 JXL32:JXL34 KHH32:KHH34 KRD32:KRD34 LAZ32:LAZ34 LKV32:LKV34 LUR32:LUR34 MEN32:MEN34 MOJ32:MOJ34 MYF32:MYF34 NIB32:NIB34 NRX32:NRX34 OBT32:OBT34 OLP32:OLP34 OVL32:OVL34 PFH32:PFH34 PPD32:PPD34 PYZ32:PYZ34 QIV32:QIV34 QSR32:QSR34 RCN32:RCN34 RMJ32:RMJ34 RWF32:RWF34 SGB32:SGB34 SPX32:SPX34 SZT32:SZT34 TJP32:TJP34 TTL32:TTL34 UDH32:UDH34 UND32:UND34 UWZ32:UWZ34 VGV32:VGV34 VQR32:VQR34 WAN32:WAN34 WKJ32:WKJ34 WUF32:WUF34 E65565:E65567 HT65565:HT65567 RP65565:RP65567 ABL65565:ABL65567 ALH65565:ALH65567 AVD65565:AVD65567 BEZ65565:BEZ65567 BOV65565:BOV65567 BYR65565:BYR65567 CIN65565:CIN65567 CSJ65565:CSJ65567 DCF65565:DCF65567 DMB65565:DMB65567 DVX65565:DVX65567 EFT65565:EFT65567 EPP65565:EPP65567 EZL65565:EZL65567 FJH65565:FJH65567 FTD65565:FTD65567 GCZ65565:GCZ65567 GMV65565:GMV65567 GWR65565:GWR65567 HGN65565:HGN65567 HQJ65565:HQJ65567 IAF65565:IAF65567 IKB65565:IKB65567 ITX65565:ITX65567 JDT65565:JDT65567 JNP65565:JNP65567 JXL65565:JXL65567 KHH65565:KHH65567 KRD65565:KRD65567 LAZ65565:LAZ65567 LKV65565:LKV65567 LUR65565:LUR65567 MEN65565:MEN65567 MOJ65565:MOJ65567 MYF65565:MYF65567 NIB65565:NIB65567 NRX65565:NRX65567 OBT65565:OBT65567 OLP65565:OLP65567 OVL65565:OVL65567 PFH65565:PFH65567 PPD65565:PPD65567 PYZ65565:PYZ65567 QIV65565:QIV65567 QSR65565:QSR65567 RCN65565:RCN65567 RMJ65565:RMJ65567 RWF65565:RWF65567 SGB65565:SGB65567 SPX65565:SPX65567 SZT65565:SZT65567 TJP65565:TJP65567 TTL65565:TTL65567 UDH65565:UDH65567 UND65565:UND65567 UWZ65565:UWZ65567 VGV65565:VGV65567 VQR65565:VQR65567 WAN65565:WAN65567 WKJ65565:WKJ65567 WUF65565:WUF65567 E131101:E131103 HT131101:HT131103 RP131101:RP131103 ABL131101:ABL131103 ALH131101:ALH131103 AVD131101:AVD131103 BEZ131101:BEZ131103 BOV131101:BOV131103 BYR131101:BYR131103 CIN131101:CIN131103 CSJ131101:CSJ131103 DCF131101:DCF131103 DMB131101:DMB131103 DVX131101:DVX131103 EFT131101:EFT131103 EPP131101:EPP131103 EZL131101:EZL131103 FJH131101:FJH131103 FTD131101:FTD131103 GCZ131101:GCZ131103 GMV131101:GMV131103 GWR131101:GWR131103 HGN131101:HGN131103 HQJ131101:HQJ131103 IAF131101:IAF131103 IKB131101:IKB131103 ITX131101:ITX131103 JDT131101:JDT131103 JNP131101:JNP131103 JXL131101:JXL131103 KHH131101:KHH131103 KRD131101:KRD131103 LAZ131101:LAZ131103 LKV131101:LKV131103 LUR131101:LUR131103 MEN131101:MEN131103 MOJ131101:MOJ131103 MYF131101:MYF131103 NIB131101:NIB131103 NRX131101:NRX131103 OBT131101:OBT131103 OLP131101:OLP131103 OVL131101:OVL131103 PFH131101:PFH131103 PPD131101:PPD131103 PYZ131101:PYZ131103 QIV131101:QIV131103 QSR131101:QSR131103 RCN131101:RCN131103 RMJ131101:RMJ131103 RWF131101:RWF131103 SGB131101:SGB131103 SPX131101:SPX131103 SZT131101:SZT131103 TJP131101:TJP131103 TTL131101:TTL131103 UDH131101:UDH131103 UND131101:UND131103 UWZ131101:UWZ131103 VGV131101:VGV131103 VQR131101:VQR131103 WAN131101:WAN131103 WKJ131101:WKJ131103 WUF131101:WUF131103 E196637:E196639 HT196637:HT196639 RP196637:RP196639 ABL196637:ABL196639 ALH196637:ALH196639 AVD196637:AVD196639 BEZ196637:BEZ196639 BOV196637:BOV196639 BYR196637:BYR196639 CIN196637:CIN196639 CSJ196637:CSJ196639 DCF196637:DCF196639 DMB196637:DMB196639 DVX196637:DVX196639 EFT196637:EFT196639 EPP196637:EPP196639 EZL196637:EZL196639 FJH196637:FJH196639 FTD196637:FTD196639 GCZ196637:GCZ196639 GMV196637:GMV196639 GWR196637:GWR196639 HGN196637:HGN196639 HQJ196637:HQJ196639 IAF196637:IAF196639 IKB196637:IKB196639 ITX196637:ITX196639 JDT196637:JDT196639 JNP196637:JNP196639 JXL196637:JXL196639 KHH196637:KHH196639 KRD196637:KRD196639 LAZ196637:LAZ196639 LKV196637:LKV196639 LUR196637:LUR196639 MEN196637:MEN196639 MOJ196637:MOJ196639 MYF196637:MYF196639 NIB196637:NIB196639 NRX196637:NRX196639 OBT196637:OBT196639 OLP196637:OLP196639 OVL196637:OVL196639 PFH196637:PFH196639 PPD196637:PPD196639 PYZ196637:PYZ196639 QIV196637:QIV196639 QSR196637:QSR196639 RCN196637:RCN196639 RMJ196637:RMJ196639 RWF196637:RWF196639 SGB196637:SGB196639 SPX196637:SPX196639 SZT196637:SZT196639 TJP196637:TJP196639 TTL196637:TTL196639 UDH196637:UDH196639 UND196637:UND196639 UWZ196637:UWZ196639 VGV196637:VGV196639 VQR196637:VQR196639 WAN196637:WAN196639 WKJ196637:WKJ196639 WUF196637:WUF196639 E262173:E262175 HT262173:HT262175 RP262173:RP262175 ABL262173:ABL262175 ALH262173:ALH262175 AVD262173:AVD262175 BEZ262173:BEZ262175 BOV262173:BOV262175 BYR262173:BYR262175 CIN262173:CIN262175 CSJ262173:CSJ262175 DCF262173:DCF262175 DMB262173:DMB262175 DVX262173:DVX262175 EFT262173:EFT262175 EPP262173:EPP262175 EZL262173:EZL262175 FJH262173:FJH262175 FTD262173:FTD262175 GCZ262173:GCZ262175 GMV262173:GMV262175 GWR262173:GWR262175 HGN262173:HGN262175 HQJ262173:HQJ262175 IAF262173:IAF262175 IKB262173:IKB262175 ITX262173:ITX262175 JDT262173:JDT262175 JNP262173:JNP262175 JXL262173:JXL262175 KHH262173:KHH262175 KRD262173:KRD262175 LAZ262173:LAZ262175 LKV262173:LKV262175 LUR262173:LUR262175 MEN262173:MEN262175 MOJ262173:MOJ262175 MYF262173:MYF262175 NIB262173:NIB262175 NRX262173:NRX262175 OBT262173:OBT262175 OLP262173:OLP262175 OVL262173:OVL262175 PFH262173:PFH262175 PPD262173:PPD262175 PYZ262173:PYZ262175 QIV262173:QIV262175 QSR262173:QSR262175 RCN262173:RCN262175 RMJ262173:RMJ262175 RWF262173:RWF262175 SGB262173:SGB262175 SPX262173:SPX262175 SZT262173:SZT262175 TJP262173:TJP262175 TTL262173:TTL262175 UDH262173:UDH262175 UND262173:UND262175 UWZ262173:UWZ262175 VGV262173:VGV262175 VQR262173:VQR262175 WAN262173:WAN262175 WKJ262173:WKJ262175 WUF262173:WUF262175 E327709:E327711 HT327709:HT327711 RP327709:RP327711 ABL327709:ABL327711 ALH327709:ALH327711 AVD327709:AVD327711 BEZ327709:BEZ327711 BOV327709:BOV327711 BYR327709:BYR327711 CIN327709:CIN327711 CSJ327709:CSJ327711 DCF327709:DCF327711 DMB327709:DMB327711 DVX327709:DVX327711 EFT327709:EFT327711 EPP327709:EPP327711 EZL327709:EZL327711 FJH327709:FJH327711 FTD327709:FTD327711 GCZ327709:GCZ327711 GMV327709:GMV327711 GWR327709:GWR327711 HGN327709:HGN327711 HQJ327709:HQJ327711 IAF327709:IAF327711 IKB327709:IKB327711 ITX327709:ITX327711 JDT327709:JDT327711 JNP327709:JNP327711 JXL327709:JXL327711 KHH327709:KHH327711 KRD327709:KRD327711 LAZ327709:LAZ327711 LKV327709:LKV327711 LUR327709:LUR327711 MEN327709:MEN327711 MOJ327709:MOJ327711 MYF327709:MYF327711 NIB327709:NIB327711 NRX327709:NRX327711 OBT327709:OBT327711 OLP327709:OLP327711 OVL327709:OVL327711 PFH327709:PFH327711 PPD327709:PPD327711 PYZ327709:PYZ327711 QIV327709:QIV327711 QSR327709:QSR327711 RCN327709:RCN327711 RMJ327709:RMJ327711 RWF327709:RWF327711 SGB327709:SGB327711 SPX327709:SPX327711 SZT327709:SZT327711 TJP327709:TJP327711 TTL327709:TTL327711 UDH327709:UDH327711 UND327709:UND327711 UWZ327709:UWZ327711 VGV327709:VGV327711 VQR327709:VQR327711 WAN327709:WAN327711 WKJ327709:WKJ327711 WUF327709:WUF327711 E393245:E393247 HT393245:HT393247 RP393245:RP393247 ABL393245:ABL393247 ALH393245:ALH393247 AVD393245:AVD393247 BEZ393245:BEZ393247 BOV393245:BOV393247 BYR393245:BYR393247 CIN393245:CIN393247 CSJ393245:CSJ393247 DCF393245:DCF393247 DMB393245:DMB393247 DVX393245:DVX393247 EFT393245:EFT393247 EPP393245:EPP393247 EZL393245:EZL393247 FJH393245:FJH393247 FTD393245:FTD393247 GCZ393245:GCZ393247 GMV393245:GMV393247 GWR393245:GWR393247 HGN393245:HGN393247 HQJ393245:HQJ393247 IAF393245:IAF393247 IKB393245:IKB393247 ITX393245:ITX393247 JDT393245:JDT393247 JNP393245:JNP393247 JXL393245:JXL393247 KHH393245:KHH393247 KRD393245:KRD393247 LAZ393245:LAZ393247 LKV393245:LKV393247 LUR393245:LUR393247 MEN393245:MEN393247 MOJ393245:MOJ393247 MYF393245:MYF393247 NIB393245:NIB393247 NRX393245:NRX393247 OBT393245:OBT393247 OLP393245:OLP393247 OVL393245:OVL393247 PFH393245:PFH393247 PPD393245:PPD393247 PYZ393245:PYZ393247 QIV393245:QIV393247 QSR393245:QSR393247 RCN393245:RCN393247 RMJ393245:RMJ393247 RWF393245:RWF393247 SGB393245:SGB393247 SPX393245:SPX393247 SZT393245:SZT393247 TJP393245:TJP393247 TTL393245:TTL393247 UDH393245:UDH393247 UND393245:UND393247 UWZ393245:UWZ393247 VGV393245:VGV393247 VQR393245:VQR393247 WAN393245:WAN393247 WKJ393245:WKJ393247 WUF393245:WUF393247 E458781:E458783 HT458781:HT458783 RP458781:RP458783 ABL458781:ABL458783 ALH458781:ALH458783 AVD458781:AVD458783 BEZ458781:BEZ458783 BOV458781:BOV458783 BYR458781:BYR458783 CIN458781:CIN458783 CSJ458781:CSJ458783 DCF458781:DCF458783 DMB458781:DMB458783 DVX458781:DVX458783 EFT458781:EFT458783 EPP458781:EPP458783 EZL458781:EZL458783 FJH458781:FJH458783 FTD458781:FTD458783 GCZ458781:GCZ458783 GMV458781:GMV458783 GWR458781:GWR458783 HGN458781:HGN458783 HQJ458781:HQJ458783 IAF458781:IAF458783 IKB458781:IKB458783 ITX458781:ITX458783 JDT458781:JDT458783 JNP458781:JNP458783 JXL458781:JXL458783 KHH458781:KHH458783 KRD458781:KRD458783 LAZ458781:LAZ458783 LKV458781:LKV458783 LUR458781:LUR458783 MEN458781:MEN458783 MOJ458781:MOJ458783 MYF458781:MYF458783 NIB458781:NIB458783 NRX458781:NRX458783 OBT458781:OBT458783 OLP458781:OLP458783 OVL458781:OVL458783 PFH458781:PFH458783 PPD458781:PPD458783 PYZ458781:PYZ458783 QIV458781:QIV458783 QSR458781:QSR458783 RCN458781:RCN458783 RMJ458781:RMJ458783 RWF458781:RWF458783 SGB458781:SGB458783 SPX458781:SPX458783 SZT458781:SZT458783 TJP458781:TJP458783 TTL458781:TTL458783 UDH458781:UDH458783 UND458781:UND458783 UWZ458781:UWZ458783 VGV458781:VGV458783 VQR458781:VQR458783 WAN458781:WAN458783 WKJ458781:WKJ458783 WUF458781:WUF458783 E524317:E524319 HT524317:HT524319 RP524317:RP524319 ABL524317:ABL524319 ALH524317:ALH524319 AVD524317:AVD524319 BEZ524317:BEZ524319 BOV524317:BOV524319 BYR524317:BYR524319 CIN524317:CIN524319 CSJ524317:CSJ524319 DCF524317:DCF524319 DMB524317:DMB524319 DVX524317:DVX524319 EFT524317:EFT524319 EPP524317:EPP524319 EZL524317:EZL524319 FJH524317:FJH524319 FTD524317:FTD524319 GCZ524317:GCZ524319 GMV524317:GMV524319 GWR524317:GWR524319 HGN524317:HGN524319 HQJ524317:HQJ524319 IAF524317:IAF524319 IKB524317:IKB524319 ITX524317:ITX524319 JDT524317:JDT524319 JNP524317:JNP524319 JXL524317:JXL524319 KHH524317:KHH524319 KRD524317:KRD524319 LAZ524317:LAZ524319 LKV524317:LKV524319 LUR524317:LUR524319 MEN524317:MEN524319 MOJ524317:MOJ524319 MYF524317:MYF524319 NIB524317:NIB524319 NRX524317:NRX524319 OBT524317:OBT524319 OLP524317:OLP524319 OVL524317:OVL524319 PFH524317:PFH524319 PPD524317:PPD524319 PYZ524317:PYZ524319 QIV524317:QIV524319 QSR524317:QSR524319 RCN524317:RCN524319 RMJ524317:RMJ524319 RWF524317:RWF524319 SGB524317:SGB524319 SPX524317:SPX524319 SZT524317:SZT524319 TJP524317:TJP524319 TTL524317:TTL524319 UDH524317:UDH524319 UND524317:UND524319 UWZ524317:UWZ524319 VGV524317:VGV524319 VQR524317:VQR524319 WAN524317:WAN524319 WKJ524317:WKJ524319 WUF524317:WUF524319 E589853:E589855 HT589853:HT589855 RP589853:RP589855 ABL589853:ABL589855 ALH589853:ALH589855 AVD589853:AVD589855 BEZ589853:BEZ589855 BOV589853:BOV589855 BYR589853:BYR589855 CIN589853:CIN589855 CSJ589853:CSJ589855 DCF589853:DCF589855 DMB589853:DMB589855 DVX589853:DVX589855 EFT589853:EFT589855 EPP589853:EPP589855 EZL589853:EZL589855 FJH589853:FJH589855 FTD589853:FTD589855 GCZ589853:GCZ589855 GMV589853:GMV589855 GWR589853:GWR589855 HGN589853:HGN589855 HQJ589853:HQJ589855 IAF589853:IAF589855 IKB589853:IKB589855 ITX589853:ITX589855 JDT589853:JDT589855 JNP589853:JNP589855 JXL589853:JXL589855 KHH589853:KHH589855 KRD589853:KRD589855 LAZ589853:LAZ589855 LKV589853:LKV589855 LUR589853:LUR589855 MEN589853:MEN589855 MOJ589853:MOJ589855 MYF589853:MYF589855 NIB589853:NIB589855 NRX589853:NRX589855 OBT589853:OBT589855 OLP589853:OLP589855 OVL589853:OVL589855 PFH589853:PFH589855 PPD589853:PPD589855 PYZ589853:PYZ589855 QIV589853:QIV589855 QSR589853:QSR589855 RCN589853:RCN589855 RMJ589853:RMJ589855 RWF589853:RWF589855 SGB589853:SGB589855 SPX589853:SPX589855 SZT589853:SZT589855 TJP589853:TJP589855 TTL589853:TTL589855 UDH589853:UDH589855 UND589853:UND589855 UWZ589853:UWZ589855 VGV589853:VGV589855 VQR589853:VQR589855 WAN589853:WAN589855 WKJ589853:WKJ589855 WUF589853:WUF589855 E655389:E655391 HT655389:HT655391 RP655389:RP655391 ABL655389:ABL655391 ALH655389:ALH655391 AVD655389:AVD655391 BEZ655389:BEZ655391 BOV655389:BOV655391 BYR655389:BYR655391 CIN655389:CIN655391 CSJ655389:CSJ655391 DCF655389:DCF655391 DMB655389:DMB655391 DVX655389:DVX655391 EFT655389:EFT655391 EPP655389:EPP655391 EZL655389:EZL655391 FJH655389:FJH655391 FTD655389:FTD655391 GCZ655389:GCZ655391 GMV655389:GMV655391 GWR655389:GWR655391 HGN655389:HGN655391 HQJ655389:HQJ655391 IAF655389:IAF655391 IKB655389:IKB655391 ITX655389:ITX655391 JDT655389:JDT655391 JNP655389:JNP655391 JXL655389:JXL655391 KHH655389:KHH655391 KRD655389:KRD655391 LAZ655389:LAZ655391 LKV655389:LKV655391 LUR655389:LUR655391 MEN655389:MEN655391 MOJ655389:MOJ655391 MYF655389:MYF655391 NIB655389:NIB655391 NRX655389:NRX655391 OBT655389:OBT655391 OLP655389:OLP655391 OVL655389:OVL655391 PFH655389:PFH655391 PPD655389:PPD655391 PYZ655389:PYZ655391 QIV655389:QIV655391 QSR655389:QSR655391 RCN655389:RCN655391 RMJ655389:RMJ655391 RWF655389:RWF655391 SGB655389:SGB655391 SPX655389:SPX655391 SZT655389:SZT655391 TJP655389:TJP655391 TTL655389:TTL655391 UDH655389:UDH655391 UND655389:UND655391 UWZ655389:UWZ655391 VGV655389:VGV655391 VQR655389:VQR655391 WAN655389:WAN655391 WKJ655389:WKJ655391 WUF655389:WUF655391 E720925:E720927 HT720925:HT720927 RP720925:RP720927 ABL720925:ABL720927 ALH720925:ALH720927 AVD720925:AVD720927 BEZ720925:BEZ720927 BOV720925:BOV720927 BYR720925:BYR720927 CIN720925:CIN720927 CSJ720925:CSJ720927 DCF720925:DCF720927 DMB720925:DMB720927 DVX720925:DVX720927 EFT720925:EFT720927 EPP720925:EPP720927 EZL720925:EZL720927 FJH720925:FJH720927 FTD720925:FTD720927 GCZ720925:GCZ720927 GMV720925:GMV720927 GWR720925:GWR720927 HGN720925:HGN720927 HQJ720925:HQJ720927 IAF720925:IAF720927 IKB720925:IKB720927 ITX720925:ITX720927 JDT720925:JDT720927 JNP720925:JNP720927 JXL720925:JXL720927 KHH720925:KHH720927 KRD720925:KRD720927 LAZ720925:LAZ720927 LKV720925:LKV720927 LUR720925:LUR720927 MEN720925:MEN720927 MOJ720925:MOJ720927 MYF720925:MYF720927 NIB720925:NIB720927 NRX720925:NRX720927 OBT720925:OBT720927 OLP720925:OLP720927 OVL720925:OVL720927 PFH720925:PFH720927 PPD720925:PPD720927 PYZ720925:PYZ720927 QIV720925:QIV720927 QSR720925:QSR720927 RCN720925:RCN720927 RMJ720925:RMJ720927 RWF720925:RWF720927 SGB720925:SGB720927 SPX720925:SPX720927 SZT720925:SZT720927 TJP720925:TJP720927 TTL720925:TTL720927 UDH720925:UDH720927 UND720925:UND720927 UWZ720925:UWZ720927 VGV720925:VGV720927 VQR720925:VQR720927 WAN720925:WAN720927 WKJ720925:WKJ720927 WUF720925:WUF720927 E786461:E786463 HT786461:HT786463 RP786461:RP786463 ABL786461:ABL786463 ALH786461:ALH786463 AVD786461:AVD786463 BEZ786461:BEZ786463 BOV786461:BOV786463 BYR786461:BYR786463 CIN786461:CIN786463 CSJ786461:CSJ786463 DCF786461:DCF786463 DMB786461:DMB786463 DVX786461:DVX786463 EFT786461:EFT786463 EPP786461:EPP786463 EZL786461:EZL786463 FJH786461:FJH786463 FTD786461:FTD786463 GCZ786461:GCZ786463 GMV786461:GMV786463 GWR786461:GWR786463 HGN786461:HGN786463 HQJ786461:HQJ786463 IAF786461:IAF786463 IKB786461:IKB786463 ITX786461:ITX786463 JDT786461:JDT786463 JNP786461:JNP786463 JXL786461:JXL786463 KHH786461:KHH786463 KRD786461:KRD786463 LAZ786461:LAZ786463 LKV786461:LKV786463 LUR786461:LUR786463 MEN786461:MEN786463 MOJ786461:MOJ786463 MYF786461:MYF786463 NIB786461:NIB786463 NRX786461:NRX786463 OBT786461:OBT786463 OLP786461:OLP786463 OVL786461:OVL786463 PFH786461:PFH786463 PPD786461:PPD786463 PYZ786461:PYZ786463 QIV786461:QIV786463 QSR786461:QSR786463 RCN786461:RCN786463 RMJ786461:RMJ786463 RWF786461:RWF786463 SGB786461:SGB786463 SPX786461:SPX786463 SZT786461:SZT786463 TJP786461:TJP786463 TTL786461:TTL786463 UDH786461:UDH786463 UND786461:UND786463 UWZ786461:UWZ786463 VGV786461:VGV786463 VQR786461:VQR786463 WAN786461:WAN786463 WKJ786461:WKJ786463 WUF786461:WUF786463 E851997:E851999 HT851997:HT851999 RP851997:RP851999 ABL851997:ABL851999 ALH851997:ALH851999 AVD851997:AVD851999 BEZ851997:BEZ851999 BOV851997:BOV851999 BYR851997:BYR851999 CIN851997:CIN851999 CSJ851997:CSJ851999 DCF851997:DCF851999 DMB851997:DMB851999 DVX851997:DVX851999 EFT851997:EFT851999 EPP851997:EPP851999 EZL851997:EZL851999 FJH851997:FJH851999 FTD851997:FTD851999 GCZ851997:GCZ851999 GMV851997:GMV851999 GWR851997:GWR851999 HGN851997:HGN851999 HQJ851997:HQJ851999 IAF851997:IAF851999 IKB851997:IKB851999 ITX851997:ITX851999 JDT851997:JDT851999 JNP851997:JNP851999 JXL851997:JXL851999 KHH851997:KHH851999 KRD851997:KRD851999 LAZ851997:LAZ851999 LKV851997:LKV851999 LUR851997:LUR851999 MEN851997:MEN851999 MOJ851997:MOJ851999 MYF851997:MYF851999 NIB851997:NIB851999 NRX851997:NRX851999 OBT851997:OBT851999 OLP851997:OLP851999 OVL851997:OVL851999 PFH851997:PFH851999 PPD851997:PPD851999 PYZ851997:PYZ851999 QIV851997:QIV851999 QSR851997:QSR851999 RCN851997:RCN851999 RMJ851997:RMJ851999 RWF851997:RWF851999 SGB851997:SGB851999 SPX851997:SPX851999 SZT851997:SZT851999 TJP851997:TJP851999 TTL851997:TTL851999 UDH851997:UDH851999 UND851997:UND851999 UWZ851997:UWZ851999 VGV851997:VGV851999 VQR851997:VQR851999 WAN851997:WAN851999 WKJ851997:WKJ851999 WUF851997:WUF851999 E917533:E917535 HT917533:HT917535 RP917533:RP917535 ABL917533:ABL917535 ALH917533:ALH917535 AVD917533:AVD917535 BEZ917533:BEZ917535 BOV917533:BOV917535 BYR917533:BYR917535 CIN917533:CIN917535 CSJ917533:CSJ917535 DCF917533:DCF917535 DMB917533:DMB917535 DVX917533:DVX917535 EFT917533:EFT917535 EPP917533:EPP917535 EZL917533:EZL917535 FJH917533:FJH917535 FTD917533:FTD917535 GCZ917533:GCZ917535 GMV917533:GMV917535 GWR917533:GWR917535 HGN917533:HGN917535 HQJ917533:HQJ917535 IAF917533:IAF917535 IKB917533:IKB917535 ITX917533:ITX917535 JDT917533:JDT917535 JNP917533:JNP917535 JXL917533:JXL917535 KHH917533:KHH917535 KRD917533:KRD917535 LAZ917533:LAZ917535 LKV917533:LKV917535 LUR917533:LUR917535 MEN917533:MEN917535 MOJ917533:MOJ917535 MYF917533:MYF917535 NIB917533:NIB917535 NRX917533:NRX917535 OBT917533:OBT917535 OLP917533:OLP917535 OVL917533:OVL917535 PFH917533:PFH917535 PPD917533:PPD917535 PYZ917533:PYZ917535 QIV917533:QIV917535 QSR917533:QSR917535 RCN917533:RCN917535 RMJ917533:RMJ917535 RWF917533:RWF917535 SGB917533:SGB917535 SPX917533:SPX917535 SZT917533:SZT917535 TJP917533:TJP917535 TTL917533:TTL917535 UDH917533:UDH917535 UND917533:UND917535 UWZ917533:UWZ917535 VGV917533:VGV917535 VQR917533:VQR917535 WAN917533:WAN917535 WKJ917533:WKJ917535 WUF917533:WUF917535 E983069:E983071 HT983069:HT983071 RP983069:RP983071 ABL983069:ABL983071 ALH983069:ALH983071 AVD983069:AVD983071 BEZ983069:BEZ983071 BOV983069:BOV983071 BYR983069:BYR983071 CIN983069:CIN983071 CSJ983069:CSJ983071 DCF983069:DCF983071 DMB983069:DMB983071 DVX983069:DVX983071 EFT983069:EFT983071 EPP983069:EPP983071 EZL983069:EZL983071 FJH983069:FJH983071 FTD983069:FTD983071 GCZ983069:GCZ983071 GMV983069:GMV983071 GWR983069:GWR983071 HGN983069:HGN983071 HQJ983069:HQJ983071 IAF983069:IAF983071 IKB983069:IKB983071 ITX983069:ITX983071 JDT983069:JDT983071 JNP983069:JNP983071 JXL983069:JXL983071 KHH983069:KHH983071 KRD983069:KRD983071 LAZ983069:LAZ983071 LKV983069:LKV983071 LUR983069:LUR983071 MEN983069:MEN983071 MOJ983069:MOJ983071 MYF983069:MYF983071 NIB983069:NIB983071 NRX983069:NRX983071 OBT983069:OBT983071 OLP983069:OLP983071 OVL983069:OVL983071 PFH983069:PFH983071 PPD983069:PPD983071 PYZ983069:PYZ983071 QIV983069:QIV983071 QSR983069:QSR983071 RCN983069:RCN983071 RMJ983069:RMJ983071 RWF983069:RWF983071 SGB983069:SGB983071 SPX983069:SPX983071 SZT983069:SZT983071 TJP983069:TJP983071 TTL983069:TTL983071 UDH983069:UDH983071 UND983069:UND983071 UWZ983069:UWZ983071 VGV983069:VGV983071 VQR983069:VQR983071 WAN983069:WAN983071 WKJ983069:WKJ983071 WUF983069:WUF983071 A10:C10 HP10:HR10 RL10:RN10 ABH10:ABJ10 ALD10:ALF10 AUZ10:AVB10 BEV10:BEX10 BOR10:BOT10 BYN10:BYP10 CIJ10:CIL10 CSF10:CSH10 DCB10:DCD10 DLX10:DLZ10 DVT10:DVV10 EFP10:EFR10 EPL10:EPN10 EZH10:EZJ10 FJD10:FJF10 FSZ10:FTB10 GCV10:GCX10 GMR10:GMT10 GWN10:GWP10 HGJ10:HGL10 HQF10:HQH10 IAB10:IAD10 IJX10:IJZ10 ITT10:ITV10 JDP10:JDR10 JNL10:JNN10 JXH10:JXJ10 KHD10:KHF10 KQZ10:KRB10 LAV10:LAX10 LKR10:LKT10 LUN10:LUP10 MEJ10:MEL10 MOF10:MOH10 MYB10:MYD10 NHX10:NHZ10 NRT10:NRV10 OBP10:OBR10 OLL10:OLN10 OVH10:OVJ10 PFD10:PFF10 POZ10:PPB10 PYV10:PYX10 QIR10:QIT10 QSN10:QSP10 RCJ10:RCL10 RMF10:RMH10 RWB10:RWD10 SFX10:SFZ10 SPT10:SPV10 SZP10:SZR10 TJL10:TJN10 TTH10:TTJ10 UDD10:UDF10 UMZ10:UNB10 UWV10:UWX10 VGR10:VGT10 VQN10:VQP10 WAJ10:WAL10 WKF10:WKH10 WUB10:WUD10 A65546:C65546 HP65546:HR65546 RL65546:RN65546 ABH65546:ABJ65546 ALD65546:ALF65546 AUZ65546:AVB65546 BEV65546:BEX65546 BOR65546:BOT65546 BYN65546:BYP65546 CIJ65546:CIL65546 CSF65546:CSH65546 DCB65546:DCD65546 DLX65546:DLZ65546 DVT65546:DVV65546 EFP65546:EFR65546 EPL65546:EPN65546 EZH65546:EZJ65546 FJD65546:FJF65546 FSZ65546:FTB65546 GCV65546:GCX65546 GMR65546:GMT65546 GWN65546:GWP65546 HGJ65546:HGL65546 HQF65546:HQH65546 IAB65546:IAD65546 IJX65546:IJZ65546 ITT65546:ITV65546 JDP65546:JDR65546 JNL65546:JNN65546 JXH65546:JXJ65546 KHD65546:KHF65546 KQZ65546:KRB65546 LAV65546:LAX65546 LKR65546:LKT65546 LUN65546:LUP65546 MEJ65546:MEL65546 MOF65546:MOH65546 MYB65546:MYD65546 NHX65546:NHZ65546 NRT65546:NRV65546 OBP65546:OBR65546 OLL65546:OLN65546 OVH65546:OVJ65546 PFD65546:PFF65546 POZ65546:PPB65546 PYV65546:PYX65546 QIR65546:QIT65546 QSN65546:QSP65546 RCJ65546:RCL65546 RMF65546:RMH65546 RWB65546:RWD65546 SFX65546:SFZ65546 SPT65546:SPV65546 SZP65546:SZR65546 TJL65546:TJN65546 TTH65546:TTJ65546 UDD65546:UDF65546 UMZ65546:UNB65546 UWV65546:UWX65546 VGR65546:VGT65546 VQN65546:VQP65546 WAJ65546:WAL65546 WKF65546:WKH65546 WUB65546:WUD65546 A131082:C131082 HP131082:HR131082 RL131082:RN131082 ABH131082:ABJ131082 ALD131082:ALF131082 AUZ131082:AVB131082 BEV131082:BEX131082 BOR131082:BOT131082 BYN131082:BYP131082 CIJ131082:CIL131082 CSF131082:CSH131082 DCB131082:DCD131082 DLX131082:DLZ131082 DVT131082:DVV131082 EFP131082:EFR131082 EPL131082:EPN131082 EZH131082:EZJ131082 FJD131082:FJF131082 FSZ131082:FTB131082 GCV131082:GCX131082 GMR131082:GMT131082 GWN131082:GWP131082 HGJ131082:HGL131082 HQF131082:HQH131082 IAB131082:IAD131082 IJX131082:IJZ131082 ITT131082:ITV131082 JDP131082:JDR131082 JNL131082:JNN131082 JXH131082:JXJ131082 KHD131082:KHF131082 KQZ131082:KRB131082 LAV131082:LAX131082 LKR131082:LKT131082 LUN131082:LUP131082 MEJ131082:MEL131082 MOF131082:MOH131082 MYB131082:MYD131082 NHX131082:NHZ131082 NRT131082:NRV131082 OBP131082:OBR131082 OLL131082:OLN131082 OVH131082:OVJ131082 PFD131082:PFF131082 POZ131082:PPB131082 PYV131082:PYX131082 QIR131082:QIT131082 QSN131082:QSP131082 RCJ131082:RCL131082 RMF131082:RMH131082 RWB131082:RWD131082 SFX131082:SFZ131082 SPT131082:SPV131082 SZP131082:SZR131082 TJL131082:TJN131082 TTH131082:TTJ131082 UDD131082:UDF131082 UMZ131082:UNB131082 UWV131082:UWX131082 VGR131082:VGT131082 VQN131082:VQP131082 WAJ131082:WAL131082 WKF131082:WKH131082 WUB131082:WUD131082 A196618:C196618 HP196618:HR196618 RL196618:RN196618 ABH196618:ABJ196618 ALD196618:ALF196618 AUZ196618:AVB196618 BEV196618:BEX196618 BOR196618:BOT196618 BYN196618:BYP196618 CIJ196618:CIL196618 CSF196618:CSH196618 DCB196618:DCD196618 DLX196618:DLZ196618 DVT196618:DVV196618 EFP196618:EFR196618 EPL196618:EPN196618 EZH196618:EZJ196618 FJD196618:FJF196618 FSZ196618:FTB196618 GCV196618:GCX196618 GMR196618:GMT196618 GWN196618:GWP196618 HGJ196618:HGL196618 HQF196618:HQH196618 IAB196618:IAD196618 IJX196618:IJZ196618 ITT196618:ITV196618 JDP196618:JDR196618 JNL196618:JNN196618 JXH196618:JXJ196618 KHD196618:KHF196618 KQZ196618:KRB196618 LAV196618:LAX196618 LKR196618:LKT196618 LUN196618:LUP196618 MEJ196618:MEL196618 MOF196618:MOH196618 MYB196618:MYD196618 NHX196618:NHZ196618 NRT196618:NRV196618 OBP196618:OBR196618 OLL196618:OLN196618 OVH196618:OVJ196618 PFD196618:PFF196618 POZ196618:PPB196618 PYV196618:PYX196618 QIR196618:QIT196618 QSN196618:QSP196618 RCJ196618:RCL196618 RMF196618:RMH196618 RWB196618:RWD196618 SFX196618:SFZ196618 SPT196618:SPV196618 SZP196618:SZR196618 TJL196618:TJN196618 TTH196618:TTJ196618 UDD196618:UDF196618 UMZ196618:UNB196618 UWV196618:UWX196618 VGR196618:VGT196618 VQN196618:VQP196618 WAJ196618:WAL196618 WKF196618:WKH196618 WUB196618:WUD196618 A262154:C262154 HP262154:HR262154 RL262154:RN262154 ABH262154:ABJ262154 ALD262154:ALF262154 AUZ262154:AVB262154 BEV262154:BEX262154 BOR262154:BOT262154 BYN262154:BYP262154 CIJ262154:CIL262154 CSF262154:CSH262154 DCB262154:DCD262154 DLX262154:DLZ262154 DVT262154:DVV262154 EFP262154:EFR262154 EPL262154:EPN262154 EZH262154:EZJ262154 FJD262154:FJF262154 FSZ262154:FTB262154 GCV262154:GCX262154 GMR262154:GMT262154 GWN262154:GWP262154 HGJ262154:HGL262154 HQF262154:HQH262154 IAB262154:IAD262154 IJX262154:IJZ262154 ITT262154:ITV262154 JDP262154:JDR262154 JNL262154:JNN262154 JXH262154:JXJ262154 KHD262154:KHF262154 KQZ262154:KRB262154 LAV262154:LAX262154 LKR262154:LKT262154 LUN262154:LUP262154 MEJ262154:MEL262154 MOF262154:MOH262154 MYB262154:MYD262154 NHX262154:NHZ262154 NRT262154:NRV262154 OBP262154:OBR262154 OLL262154:OLN262154 OVH262154:OVJ262154 PFD262154:PFF262154 POZ262154:PPB262154 PYV262154:PYX262154 QIR262154:QIT262154 QSN262154:QSP262154 RCJ262154:RCL262154 RMF262154:RMH262154 RWB262154:RWD262154 SFX262154:SFZ262154 SPT262154:SPV262154 SZP262154:SZR262154 TJL262154:TJN262154 TTH262154:TTJ262154 UDD262154:UDF262154 UMZ262154:UNB262154 UWV262154:UWX262154 VGR262154:VGT262154 VQN262154:VQP262154 WAJ262154:WAL262154 WKF262154:WKH262154 WUB262154:WUD262154 A327690:C327690 HP327690:HR327690 RL327690:RN327690 ABH327690:ABJ327690 ALD327690:ALF327690 AUZ327690:AVB327690 BEV327690:BEX327690 BOR327690:BOT327690 BYN327690:BYP327690 CIJ327690:CIL327690 CSF327690:CSH327690 DCB327690:DCD327690 DLX327690:DLZ327690 DVT327690:DVV327690 EFP327690:EFR327690 EPL327690:EPN327690 EZH327690:EZJ327690 FJD327690:FJF327690 FSZ327690:FTB327690 GCV327690:GCX327690 GMR327690:GMT327690 GWN327690:GWP327690 HGJ327690:HGL327690 HQF327690:HQH327690 IAB327690:IAD327690 IJX327690:IJZ327690 ITT327690:ITV327690 JDP327690:JDR327690 JNL327690:JNN327690 JXH327690:JXJ327690 KHD327690:KHF327690 KQZ327690:KRB327690 LAV327690:LAX327690 LKR327690:LKT327690 LUN327690:LUP327690 MEJ327690:MEL327690 MOF327690:MOH327690 MYB327690:MYD327690 NHX327690:NHZ327690 NRT327690:NRV327690 OBP327690:OBR327690 OLL327690:OLN327690 OVH327690:OVJ327690 PFD327690:PFF327690 POZ327690:PPB327690 PYV327690:PYX327690 QIR327690:QIT327690 QSN327690:QSP327690 RCJ327690:RCL327690 RMF327690:RMH327690 RWB327690:RWD327690 SFX327690:SFZ327690 SPT327690:SPV327690 SZP327690:SZR327690 TJL327690:TJN327690 TTH327690:TTJ327690 UDD327690:UDF327690 UMZ327690:UNB327690 UWV327690:UWX327690 VGR327690:VGT327690 VQN327690:VQP327690 WAJ327690:WAL327690 WKF327690:WKH327690 WUB327690:WUD327690 A393226:C393226 HP393226:HR393226 RL393226:RN393226 ABH393226:ABJ393226 ALD393226:ALF393226 AUZ393226:AVB393226 BEV393226:BEX393226 BOR393226:BOT393226 BYN393226:BYP393226 CIJ393226:CIL393226 CSF393226:CSH393226 DCB393226:DCD393226 DLX393226:DLZ393226 DVT393226:DVV393226 EFP393226:EFR393226 EPL393226:EPN393226 EZH393226:EZJ393226 FJD393226:FJF393226 FSZ393226:FTB393226 GCV393226:GCX393226 GMR393226:GMT393226 GWN393226:GWP393226 HGJ393226:HGL393226 HQF393226:HQH393226 IAB393226:IAD393226 IJX393226:IJZ393226 ITT393226:ITV393226 JDP393226:JDR393226 JNL393226:JNN393226 JXH393226:JXJ393226 KHD393226:KHF393226 KQZ393226:KRB393226 LAV393226:LAX393226 LKR393226:LKT393226 LUN393226:LUP393226 MEJ393226:MEL393226 MOF393226:MOH393226 MYB393226:MYD393226 NHX393226:NHZ393226 NRT393226:NRV393226 OBP393226:OBR393226 OLL393226:OLN393226 OVH393226:OVJ393226 PFD393226:PFF393226 POZ393226:PPB393226 PYV393226:PYX393226 QIR393226:QIT393226 QSN393226:QSP393226 RCJ393226:RCL393226 RMF393226:RMH393226 RWB393226:RWD393226 SFX393226:SFZ393226 SPT393226:SPV393226 SZP393226:SZR393226 TJL393226:TJN393226 TTH393226:TTJ393226 UDD393226:UDF393226 UMZ393226:UNB393226 UWV393226:UWX393226 VGR393226:VGT393226 VQN393226:VQP393226 WAJ393226:WAL393226 WKF393226:WKH393226 WUB393226:WUD393226 A458762:C458762 HP458762:HR458762 RL458762:RN458762 ABH458762:ABJ458762 ALD458762:ALF458762 AUZ458762:AVB458762 BEV458762:BEX458762 BOR458762:BOT458762 BYN458762:BYP458762 CIJ458762:CIL458762 CSF458762:CSH458762 DCB458762:DCD458762 DLX458762:DLZ458762 DVT458762:DVV458762 EFP458762:EFR458762 EPL458762:EPN458762 EZH458762:EZJ458762 FJD458762:FJF458762 FSZ458762:FTB458762 GCV458762:GCX458762 GMR458762:GMT458762 GWN458762:GWP458762 HGJ458762:HGL458762 HQF458762:HQH458762 IAB458762:IAD458762 IJX458762:IJZ458762 ITT458762:ITV458762 JDP458762:JDR458762 JNL458762:JNN458762 JXH458762:JXJ458762 KHD458762:KHF458762 KQZ458762:KRB458762 LAV458762:LAX458762 LKR458762:LKT458762 LUN458762:LUP458762 MEJ458762:MEL458762 MOF458762:MOH458762 MYB458762:MYD458762 NHX458762:NHZ458762 NRT458762:NRV458762 OBP458762:OBR458762 OLL458762:OLN458762 OVH458762:OVJ458762 PFD458762:PFF458762 POZ458762:PPB458762 PYV458762:PYX458762 QIR458762:QIT458762 QSN458762:QSP458762 RCJ458762:RCL458762 RMF458762:RMH458762 RWB458762:RWD458762 SFX458762:SFZ458762 SPT458762:SPV458762 SZP458762:SZR458762 TJL458762:TJN458762 TTH458762:TTJ458762 UDD458762:UDF458762 UMZ458762:UNB458762 UWV458762:UWX458762 VGR458762:VGT458762 VQN458762:VQP458762 WAJ458762:WAL458762 WKF458762:WKH458762 WUB458762:WUD458762 A524298:C524298 HP524298:HR524298 RL524298:RN524298 ABH524298:ABJ524298 ALD524298:ALF524298 AUZ524298:AVB524298 BEV524298:BEX524298 BOR524298:BOT524298 BYN524298:BYP524298 CIJ524298:CIL524298 CSF524298:CSH524298 DCB524298:DCD524298 DLX524298:DLZ524298 DVT524298:DVV524298 EFP524298:EFR524298 EPL524298:EPN524298 EZH524298:EZJ524298 FJD524298:FJF524298 FSZ524298:FTB524298 GCV524298:GCX524298 GMR524298:GMT524298 GWN524298:GWP524298 HGJ524298:HGL524298 HQF524298:HQH524298 IAB524298:IAD524298 IJX524298:IJZ524298 ITT524298:ITV524298 JDP524298:JDR524298 JNL524298:JNN524298 JXH524298:JXJ524298 KHD524298:KHF524298 KQZ524298:KRB524298 LAV524298:LAX524298 LKR524298:LKT524298 LUN524298:LUP524298 MEJ524298:MEL524298 MOF524298:MOH524298 MYB524298:MYD524298 NHX524298:NHZ524298 NRT524298:NRV524298 OBP524298:OBR524298 OLL524298:OLN524298 OVH524298:OVJ524298 PFD524298:PFF524298 POZ524298:PPB524298 PYV524298:PYX524298 QIR524298:QIT524298 QSN524298:QSP524298 RCJ524298:RCL524298 RMF524298:RMH524298 RWB524298:RWD524298 SFX524298:SFZ524298 SPT524298:SPV524298 SZP524298:SZR524298 TJL524298:TJN524298 TTH524298:TTJ524298 UDD524298:UDF524298 UMZ524298:UNB524298 UWV524298:UWX524298 VGR524298:VGT524298 VQN524298:VQP524298 WAJ524298:WAL524298 WKF524298:WKH524298 WUB524298:WUD524298 A589834:C589834 HP589834:HR589834 RL589834:RN589834 ABH589834:ABJ589834 ALD589834:ALF589834 AUZ589834:AVB589834 BEV589834:BEX589834 BOR589834:BOT589834 BYN589834:BYP589834 CIJ589834:CIL589834 CSF589834:CSH589834 DCB589834:DCD589834 DLX589834:DLZ589834 DVT589834:DVV589834 EFP589834:EFR589834 EPL589834:EPN589834 EZH589834:EZJ589834 FJD589834:FJF589834 FSZ589834:FTB589834 GCV589834:GCX589834 GMR589834:GMT589834 GWN589834:GWP589834 HGJ589834:HGL589834 HQF589834:HQH589834 IAB589834:IAD589834 IJX589834:IJZ589834 ITT589834:ITV589834 JDP589834:JDR589834 JNL589834:JNN589834 JXH589834:JXJ589834 KHD589834:KHF589834 KQZ589834:KRB589834 LAV589834:LAX589834 LKR589834:LKT589834 LUN589834:LUP589834 MEJ589834:MEL589834 MOF589834:MOH589834 MYB589834:MYD589834 NHX589834:NHZ589834 NRT589834:NRV589834 OBP589834:OBR589834 OLL589834:OLN589834 OVH589834:OVJ589834 PFD589834:PFF589834 POZ589834:PPB589834 PYV589834:PYX589834 QIR589834:QIT589834 QSN589834:QSP589834 RCJ589834:RCL589834 RMF589834:RMH589834 RWB589834:RWD589834 SFX589834:SFZ589834 SPT589834:SPV589834 SZP589834:SZR589834 TJL589834:TJN589834 TTH589834:TTJ589834 UDD589834:UDF589834 UMZ589834:UNB589834 UWV589834:UWX589834 VGR589834:VGT589834 VQN589834:VQP589834 WAJ589834:WAL589834 WKF589834:WKH589834 WUB589834:WUD589834 A655370:C655370 HP655370:HR655370 RL655370:RN655370 ABH655370:ABJ655370 ALD655370:ALF655370 AUZ655370:AVB655370 BEV655370:BEX655370 BOR655370:BOT655370 BYN655370:BYP655370 CIJ655370:CIL655370 CSF655370:CSH655370 DCB655370:DCD655370 DLX655370:DLZ655370 DVT655370:DVV655370 EFP655370:EFR655370 EPL655370:EPN655370 EZH655370:EZJ655370 FJD655370:FJF655370 FSZ655370:FTB655370 GCV655370:GCX655370 GMR655370:GMT655370 GWN655370:GWP655370 HGJ655370:HGL655370 HQF655370:HQH655370 IAB655370:IAD655370 IJX655370:IJZ655370 ITT655370:ITV655370 JDP655370:JDR655370 JNL655370:JNN655370 JXH655370:JXJ655370 KHD655370:KHF655370 KQZ655370:KRB655370 LAV655370:LAX655370 LKR655370:LKT655370 LUN655370:LUP655370 MEJ655370:MEL655370 MOF655370:MOH655370 MYB655370:MYD655370 NHX655370:NHZ655370 NRT655370:NRV655370 OBP655370:OBR655370 OLL655370:OLN655370 OVH655370:OVJ655370 PFD655370:PFF655370 POZ655370:PPB655370 PYV655370:PYX655370 QIR655370:QIT655370 QSN655370:QSP655370 RCJ655370:RCL655370 RMF655370:RMH655370 RWB655370:RWD655370 SFX655370:SFZ655370 SPT655370:SPV655370 SZP655370:SZR655370 TJL655370:TJN655370 TTH655370:TTJ655370 UDD655370:UDF655370 UMZ655370:UNB655370 UWV655370:UWX655370 VGR655370:VGT655370 VQN655370:VQP655370 WAJ655370:WAL655370 WKF655370:WKH655370 WUB655370:WUD655370 A720906:C720906 HP720906:HR720906 RL720906:RN720906 ABH720906:ABJ720906 ALD720906:ALF720906 AUZ720906:AVB720906 BEV720906:BEX720906 BOR720906:BOT720906 BYN720906:BYP720906 CIJ720906:CIL720906 CSF720906:CSH720906 DCB720906:DCD720906 DLX720906:DLZ720906 DVT720906:DVV720906 EFP720906:EFR720906 EPL720906:EPN720906 EZH720906:EZJ720906 FJD720906:FJF720906 FSZ720906:FTB720906 GCV720906:GCX720906 GMR720906:GMT720906 GWN720906:GWP720906 HGJ720906:HGL720906 HQF720906:HQH720906 IAB720906:IAD720906 IJX720906:IJZ720906 ITT720906:ITV720906 JDP720906:JDR720906 JNL720906:JNN720906 JXH720906:JXJ720906 KHD720906:KHF720906 KQZ720906:KRB720906 LAV720906:LAX720906 LKR720906:LKT720906 LUN720906:LUP720906 MEJ720906:MEL720906 MOF720906:MOH720906 MYB720906:MYD720906 NHX720906:NHZ720906 NRT720906:NRV720906 OBP720906:OBR720906 OLL720906:OLN720906 OVH720906:OVJ720906 PFD720906:PFF720906 POZ720906:PPB720906 PYV720906:PYX720906 QIR720906:QIT720906 QSN720906:QSP720906 RCJ720906:RCL720906 RMF720906:RMH720906 RWB720906:RWD720906 SFX720906:SFZ720906 SPT720906:SPV720906 SZP720906:SZR720906 TJL720906:TJN720906 TTH720906:TTJ720906 UDD720906:UDF720906 UMZ720906:UNB720906 UWV720906:UWX720906 VGR720906:VGT720906 VQN720906:VQP720906 WAJ720906:WAL720906 WKF720906:WKH720906 WUB720906:WUD720906 A786442:C786442 HP786442:HR786442 RL786442:RN786442 ABH786442:ABJ786442 ALD786442:ALF786442 AUZ786442:AVB786442 BEV786442:BEX786442 BOR786442:BOT786442 BYN786442:BYP786442 CIJ786442:CIL786442 CSF786442:CSH786442 DCB786442:DCD786442 DLX786442:DLZ786442 DVT786442:DVV786442 EFP786442:EFR786442 EPL786442:EPN786442 EZH786442:EZJ786442 FJD786442:FJF786442 FSZ786442:FTB786442 GCV786442:GCX786442 GMR786442:GMT786442 GWN786442:GWP786442 HGJ786442:HGL786442 HQF786442:HQH786442 IAB786442:IAD786442 IJX786442:IJZ786442 ITT786442:ITV786442 JDP786442:JDR786442 JNL786442:JNN786442 JXH786442:JXJ786442 KHD786442:KHF786442 KQZ786442:KRB786442 LAV786442:LAX786442 LKR786442:LKT786442 LUN786442:LUP786442 MEJ786442:MEL786442 MOF786442:MOH786442 MYB786442:MYD786442 NHX786442:NHZ786442 NRT786442:NRV786442 OBP786442:OBR786442 OLL786442:OLN786442 OVH786442:OVJ786442 PFD786442:PFF786442 POZ786442:PPB786442 PYV786442:PYX786442 QIR786442:QIT786442 QSN786442:QSP786442 RCJ786442:RCL786442 RMF786442:RMH786442 RWB786442:RWD786442 SFX786442:SFZ786442 SPT786442:SPV786442 SZP786442:SZR786442 TJL786442:TJN786442 TTH786442:TTJ786442 UDD786442:UDF786442 UMZ786442:UNB786442 UWV786442:UWX786442 VGR786442:VGT786442 VQN786442:VQP786442 WAJ786442:WAL786442 WKF786442:WKH786442 WUB786442:WUD786442 A851978:C851978 HP851978:HR851978 RL851978:RN851978 ABH851978:ABJ851978 ALD851978:ALF851978 AUZ851978:AVB851978 BEV851978:BEX851978 BOR851978:BOT851978 BYN851978:BYP851978 CIJ851978:CIL851978 CSF851978:CSH851978 DCB851978:DCD851978 DLX851978:DLZ851978 DVT851978:DVV851978 EFP851978:EFR851978 EPL851978:EPN851978 EZH851978:EZJ851978 FJD851978:FJF851978 FSZ851978:FTB851978 GCV851978:GCX851978 GMR851978:GMT851978 GWN851978:GWP851978 HGJ851978:HGL851978 HQF851978:HQH851978 IAB851978:IAD851978 IJX851978:IJZ851978 ITT851978:ITV851978 JDP851978:JDR851978 JNL851978:JNN851978 JXH851978:JXJ851978 KHD851978:KHF851978 KQZ851978:KRB851978 LAV851978:LAX851978 LKR851978:LKT851978 LUN851978:LUP851978 MEJ851978:MEL851978 MOF851978:MOH851978 MYB851978:MYD851978 NHX851978:NHZ851978 NRT851978:NRV851978 OBP851978:OBR851978 OLL851978:OLN851978 OVH851978:OVJ851978 PFD851978:PFF851978 POZ851978:PPB851978 PYV851978:PYX851978 QIR851978:QIT851978 QSN851978:QSP851978 RCJ851978:RCL851978 RMF851978:RMH851978 RWB851978:RWD851978 SFX851978:SFZ851978 SPT851978:SPV851978 SZP851978:SZR851978 TJL851978:TJN851978 TTH851978:TTJ851978 UDD851978:UDF851978 UMZ851978:UNB851978 UWV851978:UWX851978 VGR851978:VGT851978 VQN851978:VQP851978 WAJ851978:WAL851978 WKF851978:WKH851978 WUB851978:WUD851978 A917514:C917514 HP917514:HR917514 RL917514:RN917514 ABH917514:ABJ917514 ALD917514:ALF917514 AUZ917514:AVB917514 BEV917514:BEX917514 BOR917514:BOT917514 BYN917514:BYP917514 CIJ917514:CIL917514 CSF917514:CSH917514 DCB917514:DCD917514 DLX917514:DLZ917514 DVT917514:DVV917514 EFP917514:EFR917514 EPL917514:EPN917514 EZH917514:EZJ917514 FJD917514:FJF917514 FSZ917514:FTB917514 GCV917514:GCX917514 GMR917514:GMT917514 GWN917514:GWP917514 HGJ917514:HGL917514 HQF917514:HQH917514 IAB917514:IAD917514 IJX917514:IJZ917514 ITT917514:ITV917514 JDP917514:JDR917514 JNL917514:JNN917514 JXH917514:JXJ917514 KHD917514:KHF917514 KQZ917514:KRB917514 LAV917514:LAX917514 LKR917514:LKT917514 LUN917514:LUP917514 MEJ917514:MEL917514 MOF917514:MOH917514 MYB917514:MYD917514 NHX917514:NHZ917514 NRT917514:NRV917514 OBP917514:OBR917514 OLL917514:OLN917514 OVH917514:OVJ917514 PFD917514:PFF917514 POZ917514:PPB917514 PYV917514:PYX917514 QIR917514:QIT917514 QSN917514:QSP917514 RCJ917514:RCL917514 RMF917514:RMH917514 RWB917514:RWD917514 SFX917514:SFZ917514 SPT917514:SPV917514 SZP917514:SZR917514 TJL917514:TJN917514 TTH917514:TTJ917514 UDD917514:UDF917514 UMZ917514:UNB917514 UWV917514:UWX917514 VGR917514:VGT917514 VQN917514:VQP917514 WAJ917514:WAL917514 WKF917514:WKH917514 WUB917514:WUD917514 A983050:C983050 HP983050:HR983050 RL983050:RN983050 ABH983050:ABJ983050 ALD983050:ALF983050 AUZ983050:AVB983050 BEV983050:BEX983050 BOR983050:BOT983050 BYN983050:BYP983050 CIJ983050:CIL983050 CSF983050:CSH983050 DCB983050:DCD983050 DLX983050:DLZ983050 DVT983050:DVV983050 EFP983050:EFR983050 EPL983050:EPN983050 EZH983050:EZJ983050 FJD983050:FJF983050 FSZ983050:FTB983050 GCV983050:GCX983050 GMR983050:GMT983050 GWN983050:GWP983050 HGJ983050:HGL983050 HQF983050:HQH983050 IAB983050:IAD983050 IJX983050:IJZ983050 ITT983050:ITV983050 JDP983050:JDR983050 JNL983050:JNN983050 JXH983050:JXJ983050 KHD983050:KHF983050 KQZ983050:KRB983050 LAV983050:LAX983050 LKR983050:LKT983050 LUN983050:LUP983050 MEJ983050:MEL983050 MOF983050:MOH983050 MYB983050:MYD983050 NHX983050:NHZ983050 NRT983050:NRV983050 OBP983050:OBR983050 OLL983050:OLN983050 OVH983050:OVJ983050 PFD983050:PFF983050 POZ983050:PPB983050 PYV983050:PYX983050 QIR983050:QIT983050 QSN983050:QSP983050 RCJ983050:RCL983050 RMF983050:RMH983050 RWB983050:RWD983050 SFX983050:SFZ983050 SPT983050:SPV983050 SZP983050:SZR983050 TJL983050:TJN983050 TTH983050:TTJ983050 UDD983050:UDF983050 UMZ983050:UNB983050 UWV983050:UWX983050 VGR983050:VGT983050 VQN983050:VQP983050 WAJ983050:WAL983050 WKF983050:WKH983050 WUB983050:WUD983050 C15 HR15 RN15 ABJ15 ALF15 AVB15 BEX15 BOT15 BYP15 CIL15 CSH15 DCD15 DLZ15 DVV15 EFR15 EPN15 EZJ15 FJF15 FTB15 GCX15 GMT15 GWP15 HGL15 HQH15 IAD15 IJZ15 ITV15 JDR15 JNN15 JXJ15 KHF15 KRB15 LAX15 LKT15 LUP15 MEL15 MOH15 MYD15 NHZ15 NRV15 OBR15 OLN15 OVJ15 PFF15 PPB15 PYX15 QIT15 QSP15 RCL15 RMH15 RWD15 SFZ15 SPV15 SZR15 TJN15 TTJ15 UDF15 UNB15 UWX15 VGT15 VQP15 WAL15 WKH15 WUD15 C65551 HR65551 RN65551 ABJ65551 ALF65551 AVB65551 BEX65551 BOT65551 BYP65551 CIL65551 CSH65551 DCD65551 DLZ65551 DVV65551 EFR65551 EPN65551 EZJ65551 FJF65551 FTB65551 GCX65551 GMT65551 GWP65551 HGL65551 HQH65551 IAD65551 IJZ65551 ITV65551 JDR65551 JNN65551 JXJ65551 KHF65551 KRB65551 LAX65551 LKT65551 LUP65551 MEL65551 MOH65551 MYD65551 NHZ65551 NRV65551 OBR65551 OLN65551 OVJ65551 PFF65551 PPB65551 PYX65551 QIT65551 QSP65551 RCL65551 RMH65551 RWD65551 SFZ65551 SPV65551 SZR65551 TJN65551 TTJ65551 UDF65551 UNB65551 UWX65551 VGT65551 VQP65551 WAL65551 WKH65551 WUD65551 C131087 HR131087 RN131087 ABJ131087 ALF131087 AVB131087 BEX131087 BOT131087 BYP131087 CIL131087 CSH131087 DCD131087 DLZ131087 DVV131087 EFR131087 EPN131087 EZJ131087 FJF131087 FTB131087 GCX131087 GMT131087 GWP131087 HGL131087 HQH131087 IAD131087 IJZ131087 ITV131087 JDR131087 JNN131087 JXJ131087 KHF131087 KRB131087 LAX131087 LKT131087 LUP131087 MEL131087 MOH131087 MYD131087 NHZ131087 NRV131087 OBR131087 OLN131087 OVJ131087 PFF131087 PPB131087 PYX131087 QIT131087 QSP131087 RCL131087 RMH131087 RWD131087 SFZ131087 SPV131087 SZR131087 TJN131087 TTJ131087 UDF131087 UNB131087 UWX131087 VGT131087 VQP131087 WAL131087 WKH131087 WUD131087 C196623 HR196623 RN196623 ABJ196623 ALF196623 AVB196623 BEX196623 BOT196623 BYP196623 CIL196623 CSH196623 DCD196623 DLZ196623 DVV196623 EFR196623 EPN196623 EZJ196623 FJF196623 FTB196623 GCX196623 GMT196623 GWP196623 HGL196623 HQH196623 IAD196623 IJZ196623 ITV196623 JDR196623 JNN196623 JXJ196623 KHF196623 KRB196623 LAX196623 LKT196623 LUP196623 MEL196623 MOH196623 MYD196623 NHZ196623 NRV196623 OBR196623 OLN196623 OVJ196623 PFF196623 PPB196623 PYX196623 QIT196623 QSP196623 RCL196623 RMH196623 RWD196623 SFZ196623 SPV196623 SZR196623 TJN196623 TTJ196623 UDF196623 UNB196623 UWX196623 VGT196623 VQP196623 WAL196623 WKH196623 WUD196623 C262159 HR262159 RN262159 ABJ262159 ALF262159 AVB262159 BEX262159 BOT262159 BYP262159 CIL262159 CSH262159 DCD262159 DLZ262159 DVV262159 EFR262159 EPN262159 EZJ262159 FJF262159 FTB262159 GCX262159 GMT262159 GWP262159 HGL262159 HQH262159 IAD262159 IJZ262159 ITV262159 JDR262159 JNN262159 JXJ262159 KHF262159 KRB262159 LAX262159 LKT262159 LUP262159 MEL262159 MOH262159 MYD262159 NHZ262159 NRV262159 OBR262159 OLN262159 OVJ262159 PFF262159 PPB262159 PYX262159 QIT262159 QSP262159 RCL262159 RMH262159 RWD262159 SFZ262159 SPV262159 SZR262159 TJN262159 TTJ262159 UDF262159 UNB262159 UWX262159 VGT262159 VQP262159 WAL262159 WKH262159 WUD262159 C327695 HR327695 RN327695 ABJ327695 ALF327695 AVB327695 BEX327695 BOT327695 BYP327695 CIL327695 CSH327695 DCD327695 DLZ327695 DVV327695 EFR327695 EPN327695 EZJ327695 FJF327695 FTB327695 GCX327695 GMT327695 GWP327695 HGL327695 HQH327695 IAD327695 IJZ327695 ITV327695 JDR327695 JNN327695 JXJ327695 KHF327695 KRB327695 LAX327695 LKT327695 LUP327695 MEL327695 MOH327695 MYD327695 NHZ327695 NRV327695 OBR327695 OLN327695 OVJ327695 PFF327695 PPB327695 PYX327695 QIT327695 QSP327695 RCL327695 RMH327695 RWD327695 SFZ327695 SPV327695 SZR327695 TJN327695 TTJ327695 UDF327695 UNB327695 UWX327695 VGT327695 VQP327695 WAL327695 WKH327695 WUD327695 C393231 HR393231 RN393231 ABJ393231 ALF393231 AVB393231 BEX393231 BOT393231 BYP393231 CIL393231 CSH393231 DCD393231 DLZ393231 DVV393231 EFR393231 EPN393231 EZJ393231 FJF393231 FTB393231 GCX393231 GMT393231 GWP393231 HGL393231 HQH393231 IAD393231 IJZ393231 ITV393231 JDR393231 JNN393231 JXJ393231 KHF393231 KRB393231 LAX393231 LKT393231 LUP393231 MEL393231 MOH393231 MYD393231 NHZ393231 NRV393231 OBR393231 OLN393231 OVJ393231 PFF393231 PPB393231 PYX393231 QIT393231 QSP393231 RCL393231 RMH393231 RWD393231 SFZ393231 SPV393231 SZR393231 TJN393231 TTJ393231 UDF393231 UNB393231 UWX393231 VGT393231 VQP393231 WAL393231 WKH393231 WUD393231 C458767 HR458767 RN458767 ABJ458767 ALF458767 AVB458767 BEX458767 BOT458767 BYP458767 CIL458767 CSH458767 DCD458767 DLZ458767 DVV458767 EFR458767 EPN458767 EZJ458767 FJF458767 FTB458767 GCX458767 GMT458767 GWP458767 HGL458767 HQH458767 IAD458767 IJZ458767 ITV458767 JDR458767 JNN458767 JXJ458767 KHF458767 KRB458767 LAX458767 LKT458767 LUP458767 MEL458767 MOH458767 MYD458767 NHZ458767 NRV458767 OBR458767 OLN458767 OVJ458767 PFF458767 PPB458767 PYX458767 QIT458767 QSP458767 RCL458767 RMH458767 RWD458767 SFZ458767 SPV458767 SZR458767 TJN458767 TTJ458767 UDF458767 UNB458767 UWX458767 VGT458767 VQP458767 WAL458767 WKH458767 WUD458767 C524303 HR524303 RN524303 ABJ524303 ALF524303 AVB524303 BEX524303 BOT524303 BYP524303 CIL524303 CSH524303 DCD524303 DLZ524303 DVV524303 EFR524303 EPN524303 EZJ524303 FJF524303 FTB524303 GCX524303 GMT524303 GWP524303 HGL524303 HQH524303 IAD524303 IJZ524303 ITV524303 JDR524303 JNN524303 JXJ524303 KHF524303 KRB524303 LAX524303 LKT524303 LUP524303 MEL524303 MOH524303 MYD524303 NHZ524303 NRV524303 OBR524303 OLN524303 OVJ524303 PFF524303 PPB524303 PYX524303 QIT524303 QSP524303 RCL524303 RMH524303 RWD524303 SFZ524303 SPV524303 SZR524303 TJN524303 TTJ524303 UDF524303 UNB524303 UWX524303 VGT524303 VQP524303 WAL524303 WKH524303 WUD524303 C589839 HR589839 RN589839 ABJ589839 ALF589839 AVB589839 BEX589839 BOT589839 BYP589839 CIL589839 CSH589839 DCD589839 DLZ589839 DVV589839 EFR589839 EPN589839 EZJ589839 FJF589839 FTB589839 GCX589839 GMT589839 GWP589839 HGL589839 HQH589839 IAD589839 IJZ589839 ITV589839 JDR589839 JNN589839 JXJ589839 KHF589839 KRB589839 LAX589839 LKT589839 LUP589839 MEL589839 MOH589839 MYD589839 NHZ589839 NRV589839 OBR589839 OLN589839 OVJ589839 PFF589839 PPB589839 PYX589839 QIT589839 QSP589839 RCL589839 RMH589839 RWD589839 SFZ589839 SPV589839 SZR589839 TJN589839 TTJ589839 UDF589839 UNB589839 UWX589839 VGT589839 VQP589839 WAL589839 WKH589839 WUD589839 C655375 HR655375 RN655375 ABJ655375 ALF655375 AVB655375 BEX655375 BOT655375 BYP655375 CIL655375 CSH655375 DCD655375 DLZ655375 DVV655375 EFR655375 EPN655375 EZJ655375 FJF655375 FTB655375 GCX655375 GMT655375 GWP655375 HGL655375 HQH655375 IAD655375 IJZ655375 ITV655375 JDR655375 JNN655375 JXJ655375 KHF655375 KRB655375 LAX655375 LKT655375 LUP655375 MEL655375 MOH655375 MYD655375 NHZ655375 NRV655375 OBR655375 OLN655375 OVJ655375 PFF655375 PPB655375 PYX655375 QIT655375 QSP655375 RCL655375 RMH655375 RWD655375 SFZ655375 SPV655375 SZR655375 TJN655375 TTJ655375 UDF655375 UNB655375 UWX655375 VGT655375 VQP655375 WAL655375 WKH655375 WUD655375 C720911 HR720911 RN720911 ABJ720911 ALF720911 AVB720911 BEX720911 BOT720911 BYP720911 CIL720911 CSH720911 DCD720911 DLZ720911 DVV720911 EFR720911 EPN720911 EZJ720911 FJF720911 FTB720911 GCX720911 GMT720911 GWP720911 HGL720911 HQH720911 IAD720911 IJZ720911 ITV720911 JDR720911 JNN720911 JXJ720911 KHF720911 KRB720911 LAX720911 LKT720911 LUP720911 MEL720911 MOH720911 MYD720911 NHZ720911 NRV720911 OBR720911 OLN720911 OVJ720911 PFF720911 PPB720911 PYX720911 QIT720911 QSP720911 RCL720911 RMH720911 RWD720911 SFZ720911 SPV720911 SZR720911 TJN720911 TTJ720911 UDF720911 UNB720911 UWX720911 VGT720911 VQP720911 WAL720911 WKH720911 WUD720911 C786447 HR786447 RN786447 ABJ786447 ALF786447 AVB786447 BEX786447 BOT786447 BYP786447 CIL786447 CSH786447 DCD786447 DLZ786447 DVV786447 EFR786447 EPN786447 EZJ786447 FJF786447 FTB786447 GCX786447 GMT786447 GWP786447 HGL786447 HQH786447 IAD786447 IJZ786447 ITV786447 JDR786447 JNN786447 JXJ786447 KHF786447 KRB786447 LAX786447 LKT786447 LUP786447 MEL786447 MOH786447 MYD786447 NHZ786447 NRV786447 OBR786447 OLN786447 OVJ786447 PFF786447 PPB786447 PYX786447 QIT786447 QSP786447 RCL786447 RMH786447 RWD786447 SFZ786447 SPV786447 SZR786447 TJN786447 TTJ786447 UDF786447 UNB786447 UWX786447 VGT786447 VQP786447 WAL786447 WKH786447 WUD786447 C851983 HR851983 RN851983 ABJ851983 ALF851983 AVB851983 BEX851983 BOT851983 BYP851983 CIL851983 CSH851983 DCD851983 DLZ851983 DVV851983 EFR851983 EPN851983 EZJ851983 FJF851983 FTB851983 GCX851983 GMT851983 GWP851983 HGL851983 HQH851983 IAD851983 IJZ851983 ITV851983 JDR851983 JNN851983 JXJ851983 KHF851983 KRB851983 LAX851983 LKT851983 LUP851983 MEL851983 MOH851983 MYD851983 NHZ851983 NRV851983 OBR851983 OLN851983 OVJ851983 PFF851983 PPB851983 PYX851983 QIT851983 QSP851983 RCL851983 RMH851983 RWD851983 SFZ851983 SPV851983 SZR851983 TJN851983 TTJ851983 UDF851983 UNB851983 UWX851983 VGT851983 VQP851983 WAL851983 WKH851983 WUD851983 C917519 HR917519 RN917519 ABJ917519 ALF917519 AVB917519 BEX917519 BOT917519 BYP917519 CIL917519 CSH917519 DCD917519 DLZ917519 DVV917519 EFR917519 EPN917519 EZJ917519 FJF917519 FTB917519 GCX917519 GMT917519 GWP917519 HGL917519 HQH917519 IAD917519 IJZ917519 ITV917519 JDR917519 JNN917519 JXJ917519 KHF917519 KRB917519 LAX917519 LKT917519 LUP917519 MEL917519 MOH917519 MYD917519 NHZ917519 NRV917519 OBR917519 OLN917519 OVJ917519 PFF917519 PPB917519 PYX917519 QIT917519 QSP917519 RCL917519 RMH917519 RWD917519 SFZ917519 SPV917519 SZR917519 TJN917519 TTJ917519 UDF917519 UNB917519 UWX917519 VGT917519 VQP917519 WAL917519 WKH917519 WUD917519 C983055 HR983055 RN983055 ABJ983055 ALF983055 AVB983055 BEX983055 BOT983055 BYP983055 CIL983055 CSH983055 DCD983055 DLZ983055 DVV983055 EFR983055 EPN983055 EZJ983055 FJF983055 FTB983055 GCX983055 GMT983055 GWP983055 HGL983055 HQH983055 IAD983055 IJZ983055 ITV983055 JDR983055 JNN983055 JXJ983055 KHF983055 KRB983055 LAX983055 LKT983055 LUP983055 MEL983055 MOH983055 MYD983055 NHZ983055 NRV983055 OBR983055 OLN983055 OVJ983055 PFF983055 PPB983055 PYX983055 QIT983055 QSP983055 RCL983055 RMH983055 RWD983055 SFZ983055 SPV983055 SZR983055 TJN983055 TTJ983055 UDF983055 UNB983055 UWX983055 VGT983055 VQP983055 WAL983055 WKH983055 WUD983055 C37 HR37 RN37 ABJ37 ALF37 AVB37 BEX37 BOT37 BYP37 CIL37 CSH37 DCD37 DLZ37 DVV37 EFR37 EPN37 EZJ37 FJF37 FTB37 GCX37 GMT37 GWP37 HGL37 HQH37 IAD37 IJZ37 ITV37 JDR37 JNN37 JXJ37 KHF37 KRB37 LAX37 LKT37 LUP37 MEL37 MOH37 MYD37 NHZ37 NRV37 OBR37 OLN37 OVJ37 PFF37 PPB37 PYX37 QIT37 QSP37 RCL37 RMH37 RWD37 SFZ37 SPV37 SZR37 TJN37 TTJ37 UDF37 UNB37 UWX37 VGT37 VQP37 WAL37 WKH37 WUD37 C65571 HR65571 RN65571 ABJ65571 ALF65571 AVB65571 BEX65571 BOT65571 BYP65571 CIL65571 CSH65571 DCD65571 DLZ65571 DVV65571 EFR65571 EPN65571 EZJ65571 FJF65571 FTB65571 GCX65571 GMT65571 GWP65571 HGL65571 HQH65571 IAD65571 IJZ65571 ITV65571 JDR65571 JNN65571 JXJ65571 KHF65571 KRB65571 LAX65571 LKT65571 LUP65571 MEL65571 MOH65571 MYD65571 NHZ65571 NRV65571 OBR65571 OLN65571 OVJ65571 PFF65571 PPB65571 PYX65571 QIT65571 QSP65571 RCL65571 RMH65571 RWD65571 SFZ65571 SPV65571 SZR65571 TJN65571 TTJ65571 UDF65571 UNB65571 UWX65571 VGT65571 VQP65571 WAL65571 WKH65571 WUD65571 C131107 HR131107 RN131107 ABJ131107 ALF131107 AVB131107 BEX131107 BOT131107 BYP131107 CIL131107 CSH131107 DCD131107 DLZ131107 DVV131107 EFR131107 EPN131107 EZJ131107 FJF131107 FTB131107 GCX131107 GMT131107 GWP131107 HGL131107 HQH131107 IAD131107 IJZ131107 ITV131107 JDR131107 JNN131107 JXJ131107 KHF131107 KRB131107 LAX131107 LKT131107 LUP131107 MEL131107 MOH131107 MYD131107 NHZ131107 NRV131107 OBR131107 OLN131107 OVJ131107 PFF131107 PPB131107 PYX131107 QIT131107 QSP131107 RCL131107 RMH131107 RWD131107 SFZ131107 SPV131107 SZR131107 TJN131107 TTJ131107 UDF131107 UNB131107 UWX131107 VGT131107 VQP131107 WAL131107 WKH131107 WUD131107 C196643 HR196643 RN196643 ABJ196643 ALF196643 AVB196643 BEX196643 BOT196643 BYP196643 CIL196643 CSH196643 DCD196643 DLZ196643 DVV196643 EFR196643 EPN196643 EZJ196643 FJF196643 FTB196643 GCX196643 GMT196643 GWP196643 HGL196643 HQH196643 IAD196643 IJZ196643 ITV196643 JDR196643 JNN196643 JXJ196643 KHF196643 KRB196643 LAX196643 LKT196643 LUP196643 MEL196643 MOH196643 MYD196643 NHZ196643 NRV196643 OBR196643 OLN196643 OVJ196643 PFF196643 PPB196643 PYX196643 QIT196643 QSP196643 RCL196643 RMH196643 RWD196643 SFZ196643 SPV196643 SZR196643 TJN196643 TTJ196643 UDF196643 UNB196643 UWX196643 VGT196643 VQP196643 WAL196643 WKH196643 WUD196643 C262179 HR262179 RN262179 ABJ262179 ALF262179 AVB262179 BEX262179 BOT262179 BYP262179 CIL262179 CSH262179 DCD262179 DLZ262179 DVV262179 EFR262179 EPN262179 EZJ262179 FJF262179 FTB262179 GCX262179 GMT262179 GWP262179 HGL262179 HQH262179 IAD262179 IJZ262179 ITV262179 JDR262179 JNN262179 JXJ262179 KHF262179 KRB262179 LAX262179 LKT262179 LUP262179 MEL262179 MOH262179 MYD262179 NHZ262179 NRV262179 OBR262179 OLN262179 OVJ262179 PFF262179 PPB262179 PYX262179 QIT262179 QSP262179 RCL262179 RMH262179 RWD262179 SFZ262179 SPV262179 SZR262179 TJN262179 TTJ262179 UDF262179 UNB262179 UWX262179 VGT262179 VQP262179 WAL262179 WKH262179 WUD262179 C327715 HR327715 RN327715 ABJ327715 ALF327715 AVB327715 BEX327715 BOT327715 BYP327715 CIL327715 CSH327715 DCD327715 DLZ327715 DVV327715 EFR327715 EPN327715 EZJ327715 FJF327715 FTB327715 GCX327715 GMT327715 GWP327715 HGL327715 HQH327715 IAD327715 IJZ327715 ITV327715 JDR327715 JNN327715 JXJ327715 KHF327715 KRB327715 LAX327715 LKT327715 LUP327715 MEL327715 MOH327715 MYD327715 NHZ327715 NRV327715 OBR327715 OLN327715 OVJ327715 PFF327715 PPB327715 PYX327715 QIT327715 QSP327715 RCL327715 RMH327715 RWD327715 SFZ327715 SPV327715 SZR327715 TJN327715 TTJ327715 UDF327715 UNB327715 UWX327715 VGT327715 VQP327715 WAL327715 WKH327715 WUD327715 C393251 HR393251 RN393251 ABJ393251 ALF393251 AVB393251 BEX393251 BOT393251 BYP393251 CIL393251 CSH393251 DCD393251 DLZ393251 DVV393251 EFR393251 EPN393251 EZJ393251 FJF393251 FTB393251 GCX393251 GMT393251 GWP393251 HGL393251 HQH393251 IAD393251 IJZ393251 ITV393251 JDR393251 JNN393251 JXJ393251 KHF393251 KRB393251 LAX393251 LKT393251 LUP393251 MEL393251 MOH393251 MYD393251 NHZ393251 NRV393251 OBR393251 OLN393251 OVJ393251 PFF393251 PPB393251 PYX393251 QIT393251 QSP393251 RCL393251 RMH393251 RWD393251 SFZ393251 SPV393251 SZR393251 TJN393251 TTJ393251 UDF393251 UNB393251 UWX393251 VGT393251 VQP393251 WAL393251 WKH393251 WUD393251 C458787 HR458787 RN458787 ABJ458787 ALF458787 AVB458787 BEX458787 BOT458787 BYP458787 CIL458787 CSH458787 DCD458787 DLZ458787 DVV458787 EFR458787 EPN458787 EZJ458787 FJF458787 FTB458787 GCX458787 GMT458787 GWP458787 HGL458787 HQH458787 IAD458787 IJZ458787 ITV458787 JDR458787 JNN458787 JXJ458787 KHF458787 KRB458787 LAX458787 LKT458787 LUP458787 MEL458787 MOH458787 MYD458787 NHZ458787 NRV458787 OBR458787 OLN458787 OVJ458787 PFF458787 PPB458787 PYX458787 QIT458787 QSP458787 RCL458787 RMH458787 RWD458787 SFZ458787 SPV458787 SZR458787 TJN458787 TTJ458787 UDF458787 UNB458787 UWX458787 VGT458787 VQP458787 WAL458787 WKH458787 WUD458787 C524323 HR524323 RN524323 ABJ524323 ALF524323 AVB524323 BEX524323 BOT524323 BYP524323 CIL524323 CSH524323 DCD524323 DLZ524323 DVV524323 EFR524323 EPN524323 EZJ524323 FJF524323 FTB524323 GCX524323 GMT524323 GWP524323 HGL524323 HQH524323 IAD524323 IJZ524323 ITV524323 JDR524323 JNN524323 JXJ524323 KHF524323 KRB524323 LAX524323 LKT524323 LUP524323 MEL524323 MOH524323 MYD524323 NHZ524323 NRV524323 OBR524323 OLN524323 OVJ524323 PFF524323 PPB524323 PYX524323 QIT524323 QSP524323 RCL524323 RMH524323 RWD524323 SFZ524323 SPV524323 SZR524323 TJN524323 TTJ524323 UDF524323 UNB524323 UWX524323 VGT524323 VQP524323 WAL524323 WKH524323 WUD524323 C589859 HR589859 RN589859 ABJ589859 ALF589859 AVB589859 BEX589859 BOT589859 BYP589859 CIL589859 CSH589859 DCD589859 DLZ589859 DVV589859 EFR589859 EPN589859 EZJ589859 FJF589859 FTB589859 GCX589859 GMT589859 GWP589859 HGL589859 HQH589859 IAD589859 IJZ589859 ITV589859 JDR589859 JNN589859 JXJ589859 KHF589859 KRB589859 LAX589859 LKT589859 LUP589859 MEL589859 MOH589859 MYD589859 NHZ589859 NRV589859 OBR589859 OLN589859 OVJ589859 PFF589859 PPB589859 PYX589859 QIT589859 QSP589859 RCL589859 RMH589859 RWD589859 SFZ589859 SPV589859 SZR589859 TJN589859 TTJ589859 UDF589859 UNB589859 UWX589859 VGT589859 VQP589859 WAL589859 WKH589859 WUD589859 C655395 HR655395 RN655395 ABJ655395 ALF655395 AVB655395 BEX655395 BOT655395 BYP655395 CIL655395 CSH655395 DCD655395 DLZ655395 DVV655395 EFR655395 EPN655395 EZJ655395 FJF655395 FTB655395 GCX655395 GMT655395 GWP655395 HGL655395 HQH655395 IAD655395 IJZ655395 ITV655395 JDR655395 JNN655395 JXJ655395 KHF655395 KRB655395 LAX655395 LKT655395 LUP655395 MEL655395 MOH655395 MYD655395 NHZ655395 NRV655395 OBR655395 OLN655395 OVJ655395 PFF655395 PPB655395 PYX655395 QIT655395 QSP655395 RCL655395 RMH655395 RWD655395 SFZ655395 SPV655395 SZR655395 TJN655395 TTJ655395 UDF655395 UNB655395 UWX655395 VGT655395 VQP655395 WAL655395 WKH655395 WUD655395 C720931 HR720931 RN720931 ABJ720931 ALF720931 AVB720931 BEX720931 BOT720931 BYP720931 CIL720931 CSH720931 DCD720931 DLZ720931 DVV720931 EFR720931 EPN720931 EZJ720931 FJF720931 FTB720931 GCX720931 GMT720931 GWP720931 HGL720931 HQH720931 IAD720931 IJZ720931 ITV720931 JDR720931 JNN720931 JXJ720931 KHF720931 KRB720931 LAX720931 LKT720931 LUP720931 MEL720931 MOH720931 MYD720931 NHZ720931 NRV720931 OBR720931 OLN720931 OVJ720931 PFF720931 PPB720931 PYX720931 QIT720931 QSP720931 RCL720931 RMH720931 RWD720931 SFZ720931 SPV720931 SZR720931 TJN720931 TTJ720931 UDF720931 UNB720931 UWX720931 VGT720931 VQP720931 WAL720931 WKH720931 WUD720931 C786467 HR786467 RN786467 ABJ786467 ALF786467 AVB786467 BEX786467 BOT786467 BYP786467 CIL786467 CSH786467 DCD786467 DLZ786467 DVV786467 EFR786467 EPN786467 EZJ786467 FJF786467 FTB786467 GCX786467 GMT786467 GWP786467 HGL786467 HQH786467 IAD786467 IJZ786467 ITV786467 JDR786467 JNN786467 JXJ786467 KHF786467 KRB786467 LAX786467 LKT786467 LUP786467 MEL786467 MOH786467 MYD786467 NHZ786467 NRV786467 OBR786467 OLN786467 OVJ786467 PFF786467 PPB786467 PYX786467 QIT786467 QSP786467 RCL786467 RMH786467 RWD786467 SFZ786467 SPV786467 SZR786467 TJN786467 TTJ786467 UDF786467 UNB786467 UWX786467 VGT786467 VQP786467 WAL786467 WKH786467 WUD786467 C852003 HR852003 RN852003 ABJ852003 ALF852003 AVB852003 BEX852003 BOT852003 BYP852003 CIL852003 CSH852003 DCD852003 DLZ852003 DVV852003 EFR852003 EPN852003 EZJ852003 FJF852003 FTB852003 GCX852003 GMT852003 GWP852003 HGL852003 HQH852003 IAD852003 IJZ852003 ITV852003 JDR852003 JNN852003 JXJ852003 KHF852003 KRB852003 LAX852003 LKT852003 LUP852003 MEL852003 MOH852003 MYD852003 NHZ852003 NRV852003 OBR852003 OLN852003 OVJ852003 PFF852003 PPB852003 PYX852003 QIT852003 QSP852003 RCL852003 RMH852003 RWD852003 SFZ852003 SPV852003 SZR852003 TJN852003 TTJ852003 UDF852003 UNB852003 UWX852003 VGT852003 VQP852003 WAL852003 WKH852003 WUD852003 C917539 HR917539 RN917539 ABJ917539 ALF917539 AVB917539 BEX917539 BOT917539 BYP917539 CIL917539 CSH917539 DCD917539 DLZ917539 DVV917539 EFR917539 EPN917539 EZJ917539 FJF917539 FTB917539 GCX917539 GMT917539 GWP917539 HGL917539 HQH917539 IAD917539 IJZ917539 ITV917539 JDR917539 JNN917539 JXJ917539 KHF917539 KRB917539 LAX917539 LKT917539 LUP917539 MEL917539 MOH917539 MYD917539 NHZ917539 NRV917539 OBR917539 OLN917539 OVJ917539 PFF917539 PPB917539 PYX917539 QIT917539 QSP917539 RCL917539 RMH917539 RWD917539 SFZ917539 SPV917539 SZR917539 TJN917539 TTJ917539 UDF917539 UNB917539 UWX917539 VGT917539 VQP917539 WAL917539 WKH917539 WUD917539 C983075 HR983075 RN983075 ABJ983075 ALF983075 AVB983075 BEX983075 BOT983075 BYP983075 CIL983075 CSH983075 DCD983075 DLZ983075 DVV983075 EFR983075 EPN983075 EZJ983075 FJF983075 FTB983075 GCX983075 GMT983075 GWP983075 HGL983075 HQH983075 IAD983075 IJZ983075 ITV983075 JDR983075 JNN983075 JXJ983075 KHF983075 KRB983075 LAX983075 LKT983075 LUP983075 MEL983075 MOH983075 MYD983075 NHZ983075 NRV983075 OBR983075 OLN983075 OVJ983075 PFF983075 PPB983075 PYX983075 QIT983075 QSP983075 RCL983075 RMH983075 RWD983075 SFZ983075 SPV983075 SZR983075 TJN983075 TTJ983075 UDF983075 UNB983075 UWX983075 VGT983075 VQP983075 WAL983075 WKH983075 WUD983075 A7:D8 HP7:HS8 RL7:RO8 ABH7:ABK8 ALD7:ALG8 AUZ7:AVC8 BEV7:BEY8 BOR7:BOU8 BYN7:BYQ8 CIJ7:CIM8 CSF7:CSI8 DCB7:DCE8 DLX7:DMA8 DVT7:DVW8 EFP7:EFS8 EPL7:EPO8 EZH7:EZK8 FJD7:FJG8 FSZ7:FTC8 GCV7:GCY8 GMR7:GMU8 GWN7:GWQ8 HGJ7:HGM8 HQF7:HQI8 IAB7:IAE8 IJX7:IKA8 ITT7:ITW8 JDP7:JDS8 JNL7:JNO8 JXH7:JXK8 KHD7:KHG8 KQZ7:KRC8 LAV7:LAY8 LKR7:LKU8 LUN7:LUQ8 MEJ7:MEM8 MOF7:MOI8 MYB7:MYE8 NHX7:NIA8 NRT7:NRW8 OBP7:OBS8 OLL7:OLO8 OVH7:OVK8 PFD7:PFG8 POZ7:PPC8 PYV7:PYY8 QIR7:QIU8 QSN7:QSQ8 RCJ7:RCM8 RMF7:RMI8 RWB7:RWE8 SFX7:SGA8 SPT7:SPW8 SZP7:SZS8 TJL7:TJO8 TTH7:TTK8 UDD7:UDG8 UMZ7:UNC8 UWV7:UWY8 VGR7:VGU8 VQN7:VQQ8 WAJ7:WAM8 WKF7:WKI8 WUB7:WUE8 A65543:D65544 HP65543:HS65544 RL65543:RO65544 ABH65543:ABK65544 ALD65543:ALG65544 AUZ65543:AVC65544 BEV65543:BEY65544 BOR65543:BOU65544 BYN65543:BYQ65544 CIJ65543:CIM65544 CSF65543:CSI65544 DCB65543:DCE65544 DLX65543:DMA65544 DVT65543:DVW65544 EFP65543:EFS65544 EPL65543:EPO65544 EZH65543:EZK65544 FJD65543:FJG65544 FSZ65543:FTC65544 GCV65543:GCY65544 GMR65543:GMU65544 GWN65543:GWQ65544 HGJ65543:HGM65544 HQF65543:HQI65544 IAB65543:IAE65544 IJX65543:IKA65544 ITT65543:ITW65544 JDP65543:JDS65544 JNL65543:JNO65544 JXH65543:JXK65544 KHD65543:KHG65544 KQZ65543:KRC65544 LAV65543:LAY65544 LKR65543:LKU65544 LUN65543:LUQ65544 MEJ65543:MEM65544 MOF65543:MOI65544 MYB65543:MYE65544 NHX65543:NIA65544 NRT65543:NRW65544 OBP65543:OBS65544 OLL65543:OLO65544 OVH65543:OVK65544 PFD65543:PFG65544 POZ65543:PPC65544 PYV65543:PYY65544 QIR65543:QIU65544 QSN65543:QSQ65544 RCJ65543:RCM65544 RMF65543:RMI65544 RWB65543:RWE65544 SFX65543:SGA65544 SPT65543:SPW65544 SZP65543:SZS65544 TJL65543:TJO65544 TTH65543:TTK65544 UDD65543:UDG65544 UMZ65543:UNC65544 UWV65543:UWY65544 VGR65543:VGU65544 VQN65543:VQQ65544 WAJ65543:WAM65544 WKF65543:WKI65544 WUB65543:WUE65544 A131079:D131080 HP131079:HS131080 RL131079:RO131080 ABH131079:ABK131080 ALD131079:ALG131080 AUZ131079:AVC131080 BEV131079:BEY131080 BOR131079:BOU131080 BYN131079:BYQ131080 CIJ131079:CIM131080 CSF131079:CSI131080 DCB131079:DCE131080 DLX131079:DMA131080 DVT131079:DVW131080 EFP131079:EFS131080 EPL131079:EPO131080 EZH131079:EZK131080 FJD131079:FJG131080 FSZ131079:FTC131080 GCV131079:GCY131080 GMR131079:GMU131080 GWN131079:GWQ131080 HGJ131079:HGM131080 HQF131079:HQI131080 IAB131079:IAE131080 IJX131079:IKA131080 ITT131079:ITW131080 JDP131079:JDS131080 JNL131079:JNO131080 JXH131079:JXK131080 KHD131079:KHG131080 KQZ131079:KRC131080 LAV131079:LAY131080 LKR131079:LKU131080 LUN131079:LUQ131080 MEJ131079:MEM131080 MOF131079:MOI131080 MYB131079:MYE131080 NHX131079:NIA131080 NRT131079:NRW131080 OBP131079:OBS131080 OLL131079:OLO131080 OVH131079:OVK131080 PFD131079:PFG131080 POZ131079:PPC131080 PYV131079:PYY131080 QIR131079:QIU131080 QSN131079:QSQ131080 RCJ131079:RCM131080 RMF131079:RMI131080 RWB131079:RWE131080 SFX131079:SGA131080 SPT131079:SPW131080 SZP131079:SZS131080 TJL131079:TJO131080 TTH131079:TTK131080 UDD131079:UDG131080 UMZ131079:UNC131080 UWV131079:UWY131080 VGR131079:VGU131080 VQN131079:VQQ131080 WAJ131079:WAM131080 WKF131079:WKI131080 WUB131079:WUE131080 A196615:D196616 HP196615:HS196616 RL196615:RO196616 ABH196615:ABK196616 ALD196615:ALG196616 AUZ196615:AVC196616 BEV196615:BEY196616 BOR196615:BOU196616 BYN196615:BYQ196616 CIJ196615:CIM196616 CSF196615:CSI196616 DCB196615:DCE196616 DLX196615:DMA196616 DVT196615:DVW196616 EFP196615:EFS196616 EPL196615:EPO196616 EZH196615:EZK196616 FJD196615:FJG196616 FSZ196615:FTC196616 GCV196615:GCY196616 GMR196615:GMU196616 GWN196615:GWQ196616 HGJ196615:HGM196616 HQF196615:HQI196616 IAB196615:IAE196616 IJX196615:IKA196616 ITT196615:ITW196616 JDP196615:JDS196616 JNL196615:JNO196616 JXH196615:JXK196616 KHD196615:KHG196616 KQZ196615:KRC196616 LAV196615:LAY196616 LKR196615:LKU196616 LUN196615:LUQ196616 MEJ196615:MEM196616 MOF196615:MOI196616 MYB196615:MYE196616 NHX196615:NIA196616 NRT196615:NRW196616 OBP196615:OBS196616 OLL196615:OLO196616 OVH196615:OVK196616 PFD196615:PFG196616 POZ196615:PPC196616 PYV196615:PYY196616 QIR196615:QIU196616 QSN196615:QSQ196616 RCJ196615:RCM196616 RMF196615:RMI196616 RWB196615:RWE196616 SFX196615:SGA196616 SPT196615:SPW196616 SZP196615:SZS196616 TJL196615:TJO196616 TTH196615:TTK196616 UDD196615:UDG196616 UMZ196615:UNC196616 UWV196615:UWY196616 VGR196615:VGU196616 VQN196615:VQQ196616 WAJ196615:WAM196616 WKF196615:WKI196616 WUB196615:WUE196616 A262151:D262152 HP262151:HS262152 RL262151:RO262152 ABH262151:ABK262152 ALD262151:ALG262152 AUZ262151:AVC262152 BEV262151:BEY262152 BOR262151:BOU262152 BYN262151:BYQ262152 CIJ262151:CIM262152 CSF262151:CSI262152 DCB262151:DCE262152 DLX262151:DMA262152 DVT262151:DVW262152 EFP262151:EFS262152 EPL262151:EPO262152 EZH262151:EZK262152 FJD262151:FJG262152 FSZ262151:FTC262152 GCV262151:GCY262152 GMR262151:GMU262152 GWN262151:GWQ262152 HGJ262151:HGM262152 HQF262151:HQI262152 IAB262151:IAE262152 IJX262151:IKA262152 ITT262151:ITW262152 JDP262151:JDS262152 JNL262151:JNO262152 JXH262151:JXK262152 KHD262151:KHG262152 KQZ262151:KRC262152 LAV262151:LAY262152 LKR262151:LKU262152 LUN262151:LUQ262152 MEJ262151:MEM262152 MOF262151:MOI262152 MYB262151:MYE262152 NHX262151:NIA262152 NRT262151:NRW262152 OBP262151:OBS262152 OLL262151:OLO262152 OVH262151:OVK262152 PFD262151:PFG262152 POZ262151:PPC262152 PYV262151:PYY262152 QIR262151:QIU262152 QSN262151:QSQ262152 RCJ262151:RCM262152 RMF262151:RMI262152 RWB262151:RWE262152 SFX262151:SGA262152 SPT262151:SPW262152 SZP262151:SZS262152 TJL262151:TJO262152 TTH262151:TTK262152 UDD262151:UDG262152 UMZ262151:UNC262152 UWV262151:UWY262152 VGR262151:VGU262152 VQN262151:VQQ262152 WAJ262151:WAM262152 WKF262151:WKI262152 WUB262151:WUE262152 A327687:D327688 HP327687:HS327688 RL327687:RO327688 ABH327687:ABK327688 ALD327687:ALG327688 AUZ327687:AVC327688 BEV327687:BEY327688 BOR327687:BOU327688 BYN327687:BYQ327688 CIJ327687:CIM327688 CSF327687:CSI327688 DCB327687:DCE327688 DLX327687:DMA327688 DVT327687:DVW327688 EFP327687:EFS327688 EPL327687:EPO327688 EZH327687:EZK327688 FJD327687:FJG327688 FSZ327687:FTC327688 GCV327687:GCY327688 GMR327687:GMU327688 GWN327687:GWQ327688 HGJ327687:HGM327688 HQF327687:HQI327688 IAB327687:IAE327688 IJX327687:IKA327688 ITT327687:ITW327688 JDP327687:JDS327688 JNL327687:JNO327688 JXH327687:JXK327688 KHD327687:KHG327688 KQZ327687:KRC327688 LAV327687:LAY327688 LKR327687:LKU327688 LUN327687:LUQ327688 MEJ327687:MEM327688 MOF327687:MOI327688 MYB327687:MYE327688 NHX327687:NIA327688 NRT327687:NRW327688 OBP327687:OBS327688 OLL327687:OLO327688 OVH327687:OVK327688 PFD327687:PFG327688 POZ327687:PPC327688 PYV327687:PYY327688 QIR327687:QIU327688 QSN327687:QSQ327688 RCJ327687:RCM327688 RMF327687:RMI327688 RWB327687:RWE327688 SFX327687:SGA327688 SPT327687:SPW327688 SZP327687:SZS327688 TJL327687:TJO327688 TTH327687:TTK327688 UDD327687:UDG327688 UMZ327687:UNC327688 UWV327687:UWY327688 VGR327687:VGU327688 VQN327687:VQQ327688 WAJ327687:WAM327688 WKF327687:WKI327688 WUB327687:WUE327688 A393223:D393224 HP393223:HS393224 RL393223:RO393224 ABH393223:ABK393224 ALD393223:ALG393224 AUZ393223:AVC393224 BEV393223:BEY393224 BOR393223:BOU393224 BYN393223:BYQ393224 CIJ393223:CIM393224 CSF393223:CSI393224 DCB393223:DCE393224 DLX393223:DMA393224 DVT393223:DVW393224 EFP393223:EFS393224 EPL393223:EPO393224 EZH393223:EZK393224 FJD393223:FJG393224 FSZ393223:FTC393224 GCV393223:GCY393224 GMR393223:GMU393224 GWN393223:GWQ393224 HGJ393223:HGM393224 HQF393223:HQI393224 IAB393223:IAE393224 IJX393223:IKA393224 ITT393223:ITW393224 JDP393223:JDS393224 JNL393223:JNO393224 JXH393223:JXK393224 KHD393223:KHG393224 KQZ393223:KRC393224 LAV393223:LAY393224 LKR393223:LKU393224 LUN393223:LUQ393224 MEJ393223:MEM393224 MOF393223:MOI393224 MYB393223:MYE393224 NHX393223:NIA393224 NRT393223:NRW393224 OBP393223:OBS393224 OLL393223:OLO393224 OVH393223:OVK393224 PFD393223:PFG393224 POZ393223:PPC393224 PYV393223:PYY393224 QIR393223:QIU393224 QSN393223:QSQ393224 RCJ393223:RCM393224 RMF393223:RMI393224 RWB393223:RWE393224 SFX393223:SGA393224 SPT393223:SPW393224 SZP393223:SZS393224 TJL393223:TJO393224 TTH393223:TTK393224 UDD393223:UDG393224 UMZ393223:UNC393224 UWV393223:UWY393224 VGR393223:VGU393224 VQN393223:VQQ393224 WAJ393223:WAM393224 WKF393223:WKI393224 WUB393223:WUE393224 A458759:D458760 HP458759:HS458760 RL458759:RO458760 ABH458759:ABK458760 ALD458759:ALG458760 AUZ458759:AVC458760 BEV458759:BEY458760 BOR458759:BOU458760 BYN458759:BYQ458760 CIJ458759:CIM458760 CSF458759:CSI458760 DCB458759:DCE458760 DLX458759:DMA458760 DVT458759:DVW458760 EFP458759:EFS458760 EPL458759:EPO458760 EZH458759:EZK458760 FJD458759:FJG458760 FSZ458759:FTC458760 GCV458759:GCY458760 GMR458759:GMU458760 GWN458759:GWQ458760 HGJ458759:HGM458760 HQF458759:HQI458760 IAB458759:IAE458760 IJX458759:IKA458760 ITT458759:ITW458760 JDP458759:JDS458760 JNL458759:JNO458760 JXH458759:JXK458760 KHD458759:KHG458760 KQZ458759:KRC458760 LAV458759:LAY458760 LKR458759:LKU458760 LUN458759:LUQ458760 MEJ458759:MEM458760 MOF458759:MOI458760 MYB458759:MYE458760 NHX458759:NIA458760 NRT458759:NRW458760 OBP458759:OBS458760 OLL458759:OLO458760 OVH458759:OVK458760 PFD458759:PFG458760 POZ458759:PPC458760 PYV458759:PYY458760 QIR458759:QIU458760 QSN458759:QSQ458760 RCJ458759:RCM458760 RMF458759:RMI458760 RWB458759:RWE458760 SFX458759:SGA458760 SPT458759:SPW458760 SZP458759:SZS458760 TJL458759:TJO458760 TTH458759:TTK458760 UDD458759:UDG458760 UMZ458759:UNC458760 UWV458759:UWY458760 VGR458759:VGU458760 VQN458759:VQQ458760 WAJ458759:WAM458760 WKF458759:WKI458760 WUB458759:WUE458760 A524295:D524296 HP524295:HS524296 RL524295:RO524296 ABH524295:ABK524296 ALD524295:ALG524296 AUZ524295:AVC524296 BEV524295:BEY524296 BOR524295:BOU524296 BYN524295:BYQ524296 CIJ524295:CIM524296 CSF524295:CSI524296 DCB524295:DCE524296 DLX524295:DMA524296 DVT524295:DVW524296 EFP524295:EFS524296 EPL524295:EPO524296 EZH524295:EZK524296 FJD524295:FJG524296 FSZ524295:FTC524296 GCV524295:GCY524296 GMR524295:GMU524296 GWN524295:GWQ524296 HGJ524295:HGM524296 HQF524295:HQI524296 IAB524295:IAE524296 IJX524295:IKA524296 ITT524295:ITW524296 JDP524295:JDS524296 JNL524295:JNO524296 JXH524295:JXK524296 KHD524295:KHG524296 KQZ524295:KRC524296 LAV524295:LAY524296 LKR524295:LKU524296 LUN524295:LUQ524296 MEJ524295:MEM524296 MOF524295:MOI524296 MYB524295:MYE524296 NHX524295:NIA524296 NRT524295:NRW524296 OBP524295:OBS524296 OLL524295:OLO524296 OVH524295:OVK524296 PFD524295:PFG524296 POZ524295:PPC524296 PYV524295:PYY524296 QIR524295:QIU524296 QSN524295:QSQ524296 RCJ524295:RCM524296 RMF524295:RMI524296 RWB524295:RWE524296 SFX524295:SGA524296 SPT524295:SPW524296 SZP524295:SZS524296 TJL524295:TJO524296 TTH524295:TTK524296 UDD524295:UDG524296 UMZ524295:UNC524296 UWV524295:UWY524296 VGR524295:VGU524296 VQN524295:VQQ524296 WAJ524295:WAM524296 WKF524295:WKI524296 WUB524295:WUE524296 A589831:D589832 HP589831:HS589832 RL589831:RO589832 ABH589831:ABK589832 ALD589831:ALG589832 AUZ589831:AVC589832 BEV589831:BEY589832 BOR589831:BOU589832 BYN589831:BYQ589832 CIJ589831:CIM589832 CSF589831:CSI589832 DCB589831:DCE589832 DLX589831:DMA589832 DVT589831:DVW589832 EFP589831:EFS589832 EPL589831:EPO589832 EZH589831:EZK589832 FJD589831:FJG589832 FSZ589831:FTC589832 GCV589831:GCY589832 GMR589831:GMU589832 GWN589831:GWQ589832 HGJ589831:HGM589832 HQF589831:HQI589832 IAB589831:IAE589832 IJX589831:IKA589832 ITT589831:ITW589832 JDP589831:JDS589832 JNL589831:JNO589832 JXH589831:JXK589832 KHD589831:KHG589832 KQZ589831:KRC589832 LAV589831:LAY589832 LKR589831:LKU589832 LUN589831:LUQ589832 MEJ589831:MEM589832 MOF589831:MOI589832 MYB589831:MYE589832 NHX589831:NIA589832 NRT589831:NRW589832 OBP589831:OBS589832 OLL589831:OLO589832 OVH589831:OVK589832 PFD589831:PFG589832 POZ589831:PPC589832 PYV589831:PYY589832 QIR589831:QIU589832 QSN589831:QSQ589832 RCJ589831:RCM589832 RMF589831:RMI589832 RWB589831:RWE589832 SFX589831:SGA589832 SPT589831:SPW589832 SZP589831:SZS589832 TJL589831:TJO589832 TTH589831:TTK589832 UDD589831:UDG589832 UMZ589831:UNC589832 UWV589831:UWY589832 VGR589831:VGU589832 VQN589831:VQQ589832 WAJ589831:WAM589832 WKF589831:WKI589832 WUB589831:WUE589832 A655367:D655368 HP655367:HS655368 RL655367:RO655368 ABH655367:ABK655368 ALD655367:ALG655368 AUZ655367:AVC655368 BEV655367:BEY655368 BOR655367:BOU655368 BYN655367:BYQ655368 CIJ655367:CIM655368 CSF655367:CSI655368 DCB655367:DCE655368 DLX655367:DMA655368 DVT655367:DVW655368 EFP655367:EFS655368 EPL655367:EPO655368 EZH655367:EZK655368 FJD655367:FJG655368 FSZ655367:FTC655368 GCV655367:GCY655368 GMR655367:GMU655368 GWN655367:GWQ655368 HGJ655367:HGM655368 HQF655367:HQI655368 IAB655367:IAE655368 IJX655367:IKA655368 ITT655367:ITW655368 JDP655367:JDS655368 JNL655367:JNO655368 JXH655367:JXK655368 KHD655367:KHG655368 KQZ655367:KRC655368 LAV655367:LAY655368 LKR655367:LKU655368 LUN655367:LUQ655368 MEJ655367:MEM655368 MOF655367:MOI655368 MYB655367:MYE655368 NHX655367:NIA655368 NRT655367:NRW655368 OBP655367:OBS655368 OLL655367:OLO655368 OVH655367:OVK655368 PFD655367:PFG655368 POZ655367:PPC655368 PYV655367:PYY655368 QIR655367:QIU655368 QSN655367:QSQ655368 RCJ655367:RCM655368 RMF655367:RMI655368 RWB655367:RWE655368 SFX655367:SGA655368 SPT655367:SPW655368 SZP655367:SZS655368 TJL655367:TJO655368 TTH655367:TTK655368 UDD655367:UDG655368 UMZ655367:UNC655368 UWV655367:UWY655368 VGR655367:VGU655368 VQN655367:VQQ655368 WAJ655367:WAM655368 WKF655367:WKI655368 WUB655367:WUE655368 A720903:D720904 HP720903:HS720904 RL720903:RO720904 ABH720903:ABK720904 ALD720903:ALG720904 AUZ720903:AVC720904 BEV720903:BEY720904 BOR720903:BOU720904 BYN720903:BYQ720904 CIJ720903:CIM720904 CSF720903:CSI720904 DCB720903:DCE720904 DLX720903:DMA720904 DVT720903:DVW720904 EFP720903:EFS720904 EPL720903:EPO720904 EZH720903:EZK720904 FJD720903:FJG720904 FSZ720903:FTC720904 GCV720903:GCY720904 GMR720903:GMU720904 GWN720903:GWQ720904 HGJ720903:HGM720904 HQF720903:HQI720904 IAB720903:IAE720904 IJX720903:IKA720904 ITT720903:ITW720904 JDP720903:JDS720904 JNL720903:JNO720904 JXH720903:JXK720904 KHD720903:KHG720904 KQZ720903:KRC720904 LAV720903:LAY720904 LKR720903:LKU720904 LUN720903:LUQ720904 MEJ720903:MEM720904 MOF720903:MOI720904 MYB720903:MYE720904 NHX720903:NIA720904 NRT720903:NRW720904 OBP720903:OBS720904 OLL720903:OLO720904 OVH720903:OVK720904 PFD720903:PFG720904 POZ720903:PPC720904 PYV720903:PYY720904 QIR720903:QIU720904 QSN720903:QSQ720904 RCJ720903:RCM720904 RMF720903:RMI720904 RWB720903:RWE720904 SFX720903:SGA720904 SPT720903:SPW720904 SZP720903:SZS720904 TJL720903:TJO720904 TTH720903:TTK720904 UDD720903:UDG720904 UMZ720903:UNC720904 UWV720903:UWY720904 VGR720903:VGU720904 VQN720903:VQQ720904 WAJ720903:WAM720904 WKF720903:WKI720904 WUB720903:WUE720904 A786439:D786440 HP786439:HS786440 RL786439:RO786440 ABH786439:ABK786440 ALD786439:ALG786440 AUZ786439:AVC786440 BEV786439:BEY786440 BOR786439:BOU786440 BYN786439:BYQ786440 CIJ786439:CIM786440 CSF786439:CSI786440 DCB786439:DCE786440 DLX786439:DMA786440 DVT786439:DVW786440 EFP786439:EFS786440 EPL786439:EPO786440 EZH786439:EZK786440 FJD786439:FJG786440 FSZ786439:FTC786440 GCV786439:GCY786440 GMR786439:GMU786440 GWN786439:GWQ786440 HGJ786439:HGM786440 HQF786439:HQI786440 IAB786439:IAE786440 IJX786439:IKA786440 ITT786439:ITW786440 JDP786439:JDS786440 JNL786439:JNO786440 JXH786439:JXK786440 KHD786439:KHG786440 KQZ786439:KRC786440 LAV786439:LAY786440 LKR786439:LKU786440 LUN786439:LUQ786440 MEJ786439:MEM786440 MOF786439:MOI786440 MYB786439:MYE786440 NHX786439:NIA786440 NRT786439:NRW786440 OBP786439:OBS786440 OLL786439:OLO786440 OVH786439:OVK786440 PFD786439:PFG786440 POZ786439:PPC786440 PYV786439:PYY786440 QIR786439:QIU786440 QSN786439:QSQ786440 RCJ786439:RCM786440 RMF786439:RMI786440 RWB786439:RWE786440 SFX786439:SGA786440 SPT786439:SPW786440 SZP786439:SZS786440 TJL786439:TJO786440 TTH786439:TTK786440 UDD786439:UDG786440 UMZ786439:UNC786440 UWV786439:UWY786440 VGR786439:VGU786440 VQN786439:VQQ786440 WAJ786439:WAM786440 WKF786439:WKI786440 WUB786439:WUE786440 A851975:D851976 HP851975:HS851976 RL851975:RO851976 ABH851975:ABK851976 ALD851975:ALG851976 AUZ851975:AVC851976 BEV851975:BEY851976 BOR851975:BOU851976 BYN851975:BYQ851976 CIJ851975:CIM851976 CSF851975:CSI851976 DCB851975:DCE851976 DLX851975:DMA851976 DVT851975:DVW851976 EFP851975:EFS851976 EPL851975:EPO851976 EZH851975:EZK851976 FJD851975:FJG851976 FSZ851975:FTC851976 GCV851975:GCY851976 GMR851975:GMU851976 GWN851975:GWQ851976 HGJ851975:HGM851976 HQF851975:HQI851976 IAB851975:IAE851976 IJX851975:IKA851976 ITT851975:ITW851976 JDP851975:JDS851976 JNL851975:JNO851976 JXH851975:JXK851976 KHD851975:KHG851976 KQZ851975:KRC851976 LAV851975:LAY851976 LKR851975:LKU851976 LUN851975:LUQ851976 MEJ851975:MEM851976 MOF851975:MOI851976 MYB851975:MYE851976 NHX851975:NIA851976 NRT851975:NRW851976 OBP851975:OBS851976 OLL851975:OLO851976 OVH851975:OVK851976 PFD851975:PFG851976 POZ851975:PPC851976 PYV851975:PYY851976 QIR851975:QIU851976 QSN851975:QSQ851976 RCJ851975:RCM851976 RMF851975:RMI851976 RWB851975:RWE851976 SFX851975:SGA851976 SPT851975:SPW851976 SZP851975:SZS851976 TJL851975:TJO851976 TTH851975:TTK851976 UDD851975:UDG851976 UMZ851975:UNC851976 UWV851975:UWY851976 VGR851975:VGU851976 VQN851975:VQQ851976 WAJ851975:WAM851976 WKF851975:WKI851976 WUB851975:WUE851976 A917511:D917512 HP917511:HS917512 RL917511:RO917512 ABH917511:ABK917512 ALD917511:ALG917512 AUZ917511:AVC917512 BEV917511:BEY917512 BOR917511:BOU917512 BYN917511:BYQ917512 CIJ917511:CIM917512 CSF917511:CSI917512 DCB917511:DCE917512 DLX917511:DMA917512 DVT917511:DVW917512 EFP917511:EFS917512 EPL917511:EPO917512 EZH917511:EZK917512 FJD917511:FJG917512 FSZ917511:FTC917512 GCV917511:GCY917512 GMR917511:GMU917512 GWN917511:GWQ917512 HGJ917511:HGM917512 HQF917511:HQI917512 IAB917511:IAE917512 IJX917511:IKA917512 ITT917511:ITW917512 JDP917511:JDS917512 JNL917511:JNO917512 JXH917511:JXK917512 KHD917511:KHG917512 KQZ917511:KRC917512 LAV917511:LAY917512 LKR917511:LKU917512 LUN917511:LUQ917512 MEJ917511:MEM917512 MOF917511:MOI917512 MYB917511:MYE917512 NHX917511:NIA917512 NRT917511:NRW917512 OBP917511:OBS917512 OLL917511:OLO917512 OVH917511:OVK917512 PFD917511:PFG917512 POZ917511:PPC917512 PYV917511:PYY917512 QIR917511:QIU917512 QSN917511:QSQ917512 RCJ917511:RCM917512 RMF917511:RMI917512 RWB917511:RWE917512 SFX917511:SGA917512 SPT917511:SPW917512 SZP917511:SZS917512 TJL917511:TJO917512 TTH917511:TTK917512 UDD917511:UDG917512 UMZ917511:UNC917512 UWV917511:UWY917512 VGR917511:VGU917512 VQN917511:VQQ917512 WAJ917511:WAM917512 WKF917511:WKI917512 WUB917511:WUE917512 A983047:D983048 HP983047:HS983048 RL983047:RO983048 ABH983047:ABK983048 ALD983047:ALG983048 AUZ983047:AVC983048 BEV983047:BEY983048 BOR983047:BOU983048 BYN983047:BYQ983048 CIJ983047:CIM983048 CSF983047:CSI983048 DCB983047:DCE983048 DLX983047:DMA983048 DVT983047:DVW983048 EFP983047:EFS983048 EPL983047:EPO983048 EZH983047:EZK983048 FJD983047:FJG983048 FSZ983047:FTC983048 GCV983047:GCY983048 GMR983047:GMU983048 GWN983047:GWQ983048 HGJ983047:HGM983048 HQF983047:HQI983048 IAB983047:IAE983048 IJX983047:IKA983048 ITT983047:ITW983048 JDP983047:JDS983048 JNL983047:JNO983048 JXH983047:JXK983048 KHD983047:KHG983048 KQZ983047:KRC983048 LAV983047:LAY983048 LKR983047:LKU983048 LUN983047:LUQ983048 MEJ983047:MEM983048 MOF983047:MOI983048 MYB983047:MYE983048 NHX983047:NIA983048 NRT983047:NRW983048 OBP983047:OBS983048 OLL983047:OLO983048 OVH983047:OVK983048 PFD983047:PFG983048 POZ983047:PPC983048 PYV983047:PYY983048 QIR983047:QIU983048 QSN983047:QSQ983048 RCJ983047:RCM983048 RMF983047:RMI983048 RWB983047:RWE983048 SFX983047:SGA983048 SPT983047:SPW983048 SZP983047:SZS983048 TJL983047:TJO983048 TTH983047:TTK983048 UDD983047:UDG983048 UMZ983047:UNC983048 UWV983047:UWY983048 VGR983047:VGU983048 VQN983047:VQQ983048 WAJ983047:WAM983048 WKF983047:WKI983048 WUB983047:WUE983048 C7:C10 HR7:HR10 RN7:RN10 ABJ7:ABJ10 ALF7:ALF10 AVB7:AVB10 BEX7:BEX10 BOT7:BOT10 BYP7:BYP10 CIL7:CIL10 CSH7:CSH10 DCD7:DCD10 DLZ7:DLZ10 DVV7:DVV10 EFR7:EFR10 EPN7:EPN10 EZJ7:EZJ10 FJF7:FJF10 FTB7:FTB10 GCX7:GCX10 GMT7:GMT10 GWP7:GWP10 HGL7:HGL10 HQH7:HQH10 IAD7:IAD10 IJZ7:IJZ10 ITV7:ITV10 JDR7:JDR10 JNN7:JNN10 JXJ7:JXJ10 KHF7:KHF10 KRB7:KRB10 LAX7:LAX10 LKT7:LKT10 LUP7:LUP10 MEL7:MEL10 MOH7:MOH10 MYD7:MYD10 NHZ7:NHZ10 NRV7:NRV10 OBR7:OBR10 OLN7:OLN10 OVJ7:OVJ10 PFF7:PFF10 PPB7:PPB10 PYX7:PYX10 QIT7:QIT10 QSP7:QSP10 RCL7:RCL10 RMH7:RMH10 RWD7:RWD10 SFZ7:SFZ10 SPV7:SPV10 SZR7:SZR10 TJN7:TJN10 TTJ7:TTJ10 UDF7:UDF10 UNB7:UNB10 UWX7:UWX10 VGT7:VGT10 VQP7:VQP10 WAL7:WAL10 WKH7:WKH10 WUD7:WUD10 C65543:C65546 HR65543:HR65546 RN65543:RN65546 ABJ65543:ABJ65546 ALF65543:ALF65546 AVB65543:AVB65546 BEX65543:BEX65546 BOT65543:BOT65546 BYP65543:BYP65546 CIL65543:CIL65546 CSH65543:CSH65546 DCD65543:DCD65546 DLZ65543:DLZ65546 DVV65543:DVV65546 EFR65543:EFR65546 EPN65543:EPN65546 EZJ65543:EZJ65546 FJF65543:FJF65546 FTB65543:FTB65546 GCX65543:GCX65546 GMT65543:GMT65546 GWP65543:GWP65546 HGL65543:HGL65546 HQH65543:HQH65546 IAD65543:IAD65546 IJZ65543:IJZ65546 ITV65543:ITV65546 JDR65543:JDR65546 JNN65543:JNN65546 JXJ65543:JXJ65546 KHF65543:KHF65546 KRB65543:KRB65546 LAX65543:LAX65546 LKT65543:LKT65546 LUP65543:LUP65546 MEL65543:MEL65546 MOH65543:MOH65546 MYD65543:MYD65546 NHZ65543:NHZ65546 NRV65543:NRV65546 OBR65543:OBR65546 OLN65543:OLN65546 OVJ65543:OVJ65546 PFF65543:PFF65546 PPB65543:PPB65546 PYX65543:PYX65546 QIT65543:QIT65546 QSP65543:QSP65546 RCL65543:RCL65546 RMH65543:RMH65546 RWD65543:RWD65546 SFZ65543:SFZ65546 SPV65543:SPV65546 SZR65543:SZR65546 TJN65543:TJN65546 TTJ65543:TTJ65546 UDF65543:UDF65546 UNB65543:UNB65546 UWX65543:UWX65546 VGT65543:VGT65546 VQP65543:VQP65546 WAL65543:WAL65546 WKH65543:WKH65546 WUD65543:WUD65546 C131079:C131082 HR131079:HR131082 RN131079:RN131082 ABJ131079:ABJ131082 ALF131079:ALF131082 AVB131079:AVB131082 BEX131079:BEX131082 BOT131079:BOT131082 BYP131079:BYP131082 CIL131079:CIL131082 CSH131079:CSH131082 DCD131079:DCD131082 DLZ131079:DLZ131082 DVV131079:DVV131082 EFR131079:EFR131082 EPN131079:EPN131082 EZJ131079:EZJ131082 FJF131079:FJF131082 FTB131079:FTB131082 GCX131079:GCX131082 GMT131079:GMT131082 GWP131079:GWP131082 HGL131079:HGL131082 HQH131079:HQH131082 IAD131079:IAD131082 IJZ131079:IJZ131082 ITV131079:ITV131082 JDR131079:JDR131082 JNN131079:JNN131082 JXJ131079:JXJ131082 KHF131079:KHF131082 KRB131079:KRB131082 LAX131079:LAX131082 LKT131079:LKT131082 LUP131079:LUP131082 MEL131079:MEL131082 MOH131079:MOH131082 MYD131079:MYD131082 NHZ131079:NHZ131082 NRV131079:NRV131082 OBR131079:OBR131082 OLN131079:OLN131082 OVJ131079:OVJ131082 PFF131079:PFF131082 PPB131079:PPB131082 PYX131079:PYX131082 QIT131079:QIT131082 QSP131079:QSP131082 RCL131079:RCL131082 RMH131079:RMH131082 RWD131079:RWD131082 SFZ131079:SFZ131082 SPV131079:SPV131082 SZR131079:SZR131082 TJN131079:TJN131082 TTJ131079:TTJ131082 UDF131079:UDF131082 UNB131079:UNB131082 UWX131079:UWX131082 VGT131079:VGT131082 VQP131079:VQP131082 WAL131079:WAL131082 WKH131079:WKH131082 WUD131079:WUD131082 C196615:C196618 HR196615:HR196618 RN196615:RN196618 ABJ196615:ABJ196618 ALF196615:ALF196618 AVB196615:AVB196618 BEX196615:BEX196618 BOT196615:BOT196618 BYP196615:BYP196618 CIL196615:CIL196618 CSH196615:CSH196618 DCD196615:DCD196618 DLZ196615:DLZ196618 DVV196615:DVV196618 EFR196615:EFR196618 EPN196615:EPN196618 EZJ196615:EZJ196618 FJF196615:FJF196618 FTB196615:FTB196618 GCX196615:GCX196618 GMT196615:GMT196618 GWP196615:GWP196618 HGL196615:HGL196618 HQH196615:HQH196618 IAD196615:IAD196618 IJZ196615:IJZ196618 ITV196615:ITV196618 JDR196615:JDR196618 JNN196615:JNN196618 JXJ196615:JXJ196618 KHF196615:KHF196618 KRB196615:KRB196618 LAX196615:LAX196618 LKT196615:LKT196618 LUP196615:LUP196618 MEL196615:MEL196618 MOH196615:MOH196618 MYD196615:MYD196618 NHZ196615:NHZ196618 NRV196615:NRV196618 OBR196615:OBR196618 OLN196615:OLN196618 OVJ196615:OVJ196618 PFF196615:PFF196618 PPB196615:PPB196618 PYX196615:PYX196618 QIT196615:QIT196618 QSP196615:QSP196618 RCL196615:RCL196618 RMH196615:RMH196618 RWD196615:RWD196618 SFZ196615:SFZ196618 SPV196615:SPV196618 SZR196615:SZR196618 TJN196615:TJN196618 TTJ196615:TTJ196618 UDF196615:UDF196618 UNB196615:UNB196618 UWX196615:UWX196618 VGT196615:VGT196618 VQP196615:VQP196618 WAL196615:WAL196618 WKH196615:WKH196618 WUD196615:WUD196618 C262151:C262154 HR262151:HR262154 RN262151:RN262154 ABJ262151:ABJ262154 ALF262151:ALF262154 AVB262151:AVB262154 BEX262151:BEX262154 BOT262151:BOT262154 BYP262151:BYP262154 CIL262151:CIL262154 CSH262151:CSH262154 DCD262151:DCD262154 DLZ262151:DLZ262154 DVV262151:DVV262154 EFR262151:EFR262154 EPN262151:EPN262154 EZJ262151:EZJ262154 FJF262151:FJF262154 FTB262151:FTB262154 GCX262151:GCX262154 GMT262151:GMT262154 GWP262151:GWP262154 HGL262151:HGL262154 HQH262151:HQH262154 IAD262151:IAD262154 IJZ262151:IJZ262154 ITV262151:ITV262154 JDR262151:JDR262154 JNN262151:JNN262154 JXJ262151:JXJ262154 KHF262151:KHF262154 KRB262151:KRB262154 LAX262151:LAX262154 LKT262151:LKT262154 LUP262151:LUP262154 MEL262151:MEL262154 MOH262151:MOH262154 MYD262151:MYD262154 NHZ262151:NHZ262154 NRV262151:NRV262154 OBR262151:OBR262154 OLN262151:OLN262154 OVJ262151:OVJ262154 PFF262151:PFF262154 PPB262151:PPB262154 PYX262151:PYX262154 QIT262151:QIT262154 QSP262151:QSP262154 RCL262151:RCL262154 RMH262151:RMH262154 RWD262151:RWD262154 SFZ262151:SFZ262154 SPV262151:SPV262154 SZR262151:SZR262154 TJN262151:TJN262154 TTJ262151:TTJ262154 UDF262151:UDF262154 UNB262151:UNB262154 UWX262151:UWX262154 VGT262151:VGT262154 VQP262151:VQP262154 WAL262151:WAL262154 WKH262151:WKH262154 WUD262151:WUD262154 C327687:C327690 HR327687:HR327690 RN327687:RN327690 ABJ327687:ABJ327690 ALF327687:ALF327690 AVB327687:AVB327690 BEX327687:BEX327690 BOT327687:BOT327690 BYP327687:BYP327690 CIL327687:CIL327690 CSH327687:CSH327690 DCD327687:DCD327690 DLZ327687:DLZ327690 DVV327687:DVV327690 EFR327687:EFR327690 EPN327687:EPN327690 EZJ327687:EZJ327690 FJF327687:FJF327690 FTB327687:FTB327690 GCX327687:GCX327690 GMT327687:GMT327690 GWP327687:GWP327690 HGL327687:HGL327690 HQH327687:HQH327690 IAD327687:IAD327690 IJZ327687:IJZ327690 ITV327687:ITV327690 JDR327687:JDR327690 JNN327687:JNN327690 JXJ327687:JXJ327690 KHF327687:KHF327690 KRB327687:KRB327690 LAX327687:LAX327690 LKT327687:LKT327690 LUP327687:LUP327690 MEL327687:MEL327690 MOH327687:MOH327690 MYD327687:MYD327690 NHZ327687:NHZ327690 NRV327687:NRV327690 OBR327687:OBR327690 OLN327687:OLN327690 OVJ327687:OVJ327690 PFF327687:PFF327690 PPB327687:PPB327690 PYX327687:PYX327690 QIT327687:QIT327690 QSP327687:QSP327690 RCL327687:RCL327690 RMH327687:RMH327690 RWD327687:RWD327690 SFZ327687:SFZ327690 SPV327687:SPV327690 SZR327687:SZR327690 TJN327687:TJN327690 TTJ327687:TTJ327690 UDF327687:UDF327690 UNB327687:UNB327690 UWX327687:UWX327690 VGT327687:VGT327690 VQP327687:VQP327690 WAL327687:WAL327690 WKH327687:WKH327690 WUD327687:WUD327690 C393223:C393226 HR393223:HR393226 RN393223:RN393226 ABJ393223:ABJ393226 ALF393223:ALF393226 AVB393223:AVB393226 BEX393223:BEX393226 BOT393223:BOT393226 BYP393223:BYP393226 CIL393223:CIL393226 CSH393223:CSH393226 DCD393223:DCD393226 DLZ393223:DLZ393226 DVV393223:DVV393226 EFR393223:EFR393226 EPN393223:EPN393226 EZJ393223:EZJ393226 FJF393223:FJF393226 FTB393223:FTB393226 GCX393223:GCX393226 GMT393223:GMT393226 GWP393223:GWP393226 HGL393223:HGL393226 HQH393223:HQH393226 IAD393223:IAD393226 IJZ393223:IJZ393226 ITV393223:ITV393226 JDR393223:JDR393226 JNN393223:JNN393226 JXJ393223:JXJ393226 KHF393223:KHF393226 KRB393223:KRB393226 LAX393223:LAX393226 LKT393223:LKT393226 LUP393223:LUP393226 MEL393223:MEL393226 MOH393223:MOH393226 MYD393223:MYD393226 NHZ393223:NHZ393226 NRV393223:NRV393226 OBR393223:OBR393226 OLN393223:OLN393226 OVJ393223:OVJ393226 PFF393223:PFF393226 PPB393223:PPB393226 PYX393223:PYX393226 QIT393223:QIT393226 QSP393223:QSP393226 RCL393223:RCL393226 RMH393223:RMH393226 RWD393223:RWD393226 SFZ393223:SFZ393226 SPV393223:SPV393226 SZR393223:SZR393226 TJN393223:TJN393226 TTJ393223:TTJ393226 UDF393223:UDF393226 UNB393223:UNB393226 UWX393223:UWX393226 VGT393223:VGT393226 VQP393223:VQP393226 WAL393223:WAL393226 WKH393223:WKH393226 WUD393223:WUD393226 C458759:C458762 HR458759:HR458762 RN458759:RN458762 ABJ458759:ABJ458762 ALF458759:ALF458762 AVB458759:AVB458762 BEX458759:BEX458762 BOT458759:BOT458762 BYP458759:BYP458762 CIL458759:CIL458762 CSH458759:CSH458762 DCD458759:DCD458762 DLZ458759:DLZ458762 DVV458759:DVV458762 EFR458759:EFR458762 EPN458759:EPN458762 EZJ458759:EZJ458762 FJF458759:FJF458762 FTB458759:FTB458762 GCX458759:GCX458762 GMT458759:GMT458762 GWP458759:GWP458762 HGL458759:HGL458762 HQH458759:HQH458762 IAD458759:IAD458762 IJZ458759:IJZ458762 ITV458759:ITV458762 JDR458759:JDR458762 JNN458759:JNN458762 JXJ458759:JXJ458762 KHF458759:KHF458762 KRB458759:KRB458762 LAX458759:LAX458762 LKT458759:LKT458762 LUP458759:LUP458762 MEL458759:MEL458762 MOH458759:MOH458762 MYD458759:MYD458762 NHZ458759:NHZ458762 NRV458759:NRV458762 OBR458759:OBR458762 OLN458759:OLN458762 OVJ458759:OVJ458762 PFF458759:PFF458762 PPB458759:PPB458762 PYX458759:PYX458762 QIT458759:QIT458762 QSP458759:QSP458762 RCL458759:RCL458762 RMH458759:RMH458762 RWD458759:RWD458762 SFZ458759:SFZ458762 SPV458759:SPV458762 SZR458759:SZR458762 TJN458759:TJN458762 TTJ458759:TTJ458762 UDF458759:UDF458762 UNB458759:UNB458762 UWX458759:UWX458762 VGT458759:VGT458762 VQP458759:VQP458762 WAL458759:WAL458762 WKH458759:WKH458762 WUD458759:WUD458762 C524295:C524298 HR524295:HR524298 RN524295:RN524298 ABJ524295:ABJ524298 ALF524295:ALF524298 AVB524295:AVB524298 BEX524295:BEX524298 BOT524295:BOT524298 BYP524295:BYP524298 CIL524295:CIL524298 CSH524295:CSH524298 DCD524295:DCD524298 DLZ524295:DLZ524298 DVV524295:DVV524298 EFR524295:EFR524298 EPN524295:EPN524298 EZJ524295:EZJ524298 FJF524295:FJF524298 FTB524295:FTB524298 GCX524295:GCX524298 GMT524295:GMT524298 GWP524295:GWP524298 HGL524295:HGL524298 HQH524295:HQH524298 IAD524295:IAD524298 IJZ524295:IJZ524298 ITV524295:ITV524298 JDR524295:JDR524298 JNN524295:JNN524298 JXJ524295:JXJ524298 KHF524295:KHF524298 KRB524295:KRB524298 LAX524295:LAX524298 LKT524295:LKT524298 LUP524295:LUP524298 MEL524295:MEL524298 MOH524295:MOH524298 MYD524295:MYD524298 NHZ524295:NHZ524298 NRV524295:NRV524298 OBR524295:OBR524298 OLN524295:OLN524298 OVJ524295:OVJ524298 PFF524295:PFF524298 PPB524295:PPB524298 PYX524295:PYX524298 QIT524295:QIT524298 QSP524295:QSP524298 RCL524295:RCL524298 RMH524295:RMH524298 RWD524295:RWD524298 SFZ524295:SFZ524298 SPV524295:SPV524298 SZR524295:SZR524298 TJN524295:TJN524298 TTJ524295:TTJ524298 UDF524295:UDF524298 UNB524295:UNB524298 UWX524295:UWX524298 VGT524295:VGT524298 VQP524295:VQP524298 WAL524295:WAL524298 WKH524295:WKH524298 WUD524295:WUD524298 C589831:C589834 HR589831:HR589834 RN589831:RN589834 ABJ589831:ABJ589834 ALF589831:ALF589834 AVB589831:AVB589834 BEX589831:BEX589834 BOT589831:BOT589834 BYP589831:BYP589834 CIL589831:CIL589834 CSH589831:CSH589834 DCD589831:DCD589834 DLZ589831:DLZ589834 DVV589831:DVV589834 EFR589831:EFR589834 EPN589831:EPN589834 EZJ589831:EZJ589834 FJF589831:FJF589834 FTB589831:FTB589834 GCX589831:GCX589834 GMT589831:GMT589834 GWP589831:GWP589834 HGL589831:HGL589834 HQH589831:HQH589834 IAD589831:IAD589834 IJZ589831:IJZ589834 ITV589831:ITV589834 JDR589831:JDR589834 JNN589831:JNN589834 JXJ589831:JXJ589834 KHF589831:KHF589834 KRB589831:KRB589834 LAX589831:LAX589834 LKT589831:LKT589834 LUP589831:LUP589834 MEL589831:MEL589834 MOH589831:MOH589834 MYD589831:MYD589834 NHZ589831:NHZ589834 NRV589831:NRV589834 OBR589831:OBR589834 OLN589831:OLN589834 OVJ589831:OVJ589834 PFF589831:PFF589834 PPB589831:PPB589834 PYX589831:PYX589834 QIT589831:QIT589834 QSP589831:QSP589834 RCL589831:RCL589834 RMH589831:RMH589834 RWD589831:RWD589834 SFZ589831:SFZ589834 SPV589831:SPV589834 SZR589831:SZR589834 TJN589831:TJN589834 TTJ589831:TTJ589834 UDF589831:UDF589834 UNB589831:UNB589834 UWX589831:UWX589834 VGT589831:VGT589834 VQP589831:VQP589834 WAL589831:WAL589834 WKH589831:WKH589834 WUD589831:WUD589834 C655367:C655370 HR655367:HR655370 RN655367:RN655370 ABJ655367:ABJ655370 ALF655367:ALF655370 AVB655367:AVB655370 BEX655367:BEX655370 BOT655367:BOT655370 BYP655367:BYP655370 CIL655367:CIL655370 CSH655367:CSH655370 DCD655367:DCD655370 DLZ655367:DLZ655370 DVV655367:DVV655370 EFR655367:EFR655370 EPN655367:EPN655370 EZJ655367:EZJ655370 FJF655367:FJF655370 FTB655367:FTB655370 GCX655367:GCX655370 GMT655367:GMT655370 GWP655367:GWP655370 HGL655367:HGL655370 HQH655367:HQH655370 IAD655367:IAD655370 IJZ655367:IJZ655370 ITV655367:ITV655370 JDR655367:JDR655370 JNN655367:JNN655370 JXJ655367:JXJ655370 KHF655367:KHF655370 KRB655367:KRB655370 LAX655367:LAX655370 LKT655367:LKT655370 LUP655367:LUP655370 MEL655367:MEL655370 MOH655367:MOH655370 MYD655367:MYD655370 NHZ655367:NHZ655370 NRV655367:NRV655370 OBR655367:OBR655370 OLN655367:OLN655370 OVJ655367:OVJ655370 PFF655367:PFF655370 PPB655367:PPB655370 PYX655367:PYX655370 QIT655367:QIT655370 QSP655367:QSP655370 RCL655367:RCL655370 RMH655367:RMH655370 RWD655367:RWD655370 SFZ655367:SFZ655370 SPV655367:SPV655370 SZR655367:SZR655370 TJN655367:TJN655370 TTJ655367:TTJ655370 UDF655367:UDF655370 UNB655367:UNB655370 UWX655367:UWX655370 VGT655367:VGT655370 VQP655367:VQP655370 WAL655367:WAL655370 WKH655367:WKH655370 WUD655367:WUD655370 C720903:C720906 HR720903:HR720906 RN720903:RN720906 ABJ720903:ABJ720906 ALF720903:ALF720906 AVB720903:AVB720906 BEX720903:BEX720906 BOT720903:BOT720906 BYP720903:BYP720906 CIL720903:CIL720906 CSH720903:CSH720906 DCD720903:DCD720906 DLZ720903:DLZ720906 DVV720903:DVV720906 EFR720903:EFR720906 EPN720903:EPN720906 EZJ720903:EZJ720906 FJF720903:FJF720906 FTB720903:FTB720906 GCX720903:GCX720906 GMT720903:GMT720906 GWP720903:GWP720906 HGL720903:HGL720906 HQH720903:HQH720906 IAD720903:IAD720906 IJZ720903:IJZ720906 ITV720903:ITV720906 JDR720903:JDR720906 JNN720903:JNN720906 JXJ720903:JXJ720906 KHF720903:KHF720906 KRB720903:KRB720906 LAX720903:LAX720906 LKT720903:LKT720906 LUP720903:LUP720906 MEL720903:MEL720906 MOH720903:MOH720906 MYD720903:MYD720906 NHZ720903:NHZ720906 NRV720903:NRV720906 OBR720903:OBR720906 OLN720903:OLN720906 OVJ720903:OVJ720906 PFF720903:PFF720906 PPB720903:PPB720906 PYX720903:PYX720906 QIT720903:QIT720906 QSP720903:QSP720906 RCL720903:RCL720906 RMH720903:RMH720906 RWD720903:RWD720906 SFZ720903:SFZ720906 SPV720903:SPV720906 SZR720903:SZR720906 TJN720903:TJN720906 TTJ720903:TTJ720906 UDF720903:UDF720906 UNB720903:UNB720906 UWX720903:UWX720906 VGT720903:VGT720906 VQP720903:VQP720906 WAL720903:WAL720906 WKH720903:WKH720906 WUD720903:WUD720906 C786439:C786442 HR786439:HR786442 RN786439:RN786442 ABJ786439:ABJ786442 ALF786439:ALF786442 AVB786439:AVB786442 BEX786439:BEX786442 BOT786439:BOT786442 BYP786439:BYP786442 CIL786439:CIL786442 CSH786439:CSH786442 DCD786439:DCD786442 DLZ786439:DLZ786442 DVV786439:DVV786442 EFR786439:EFR786442 EPN786439:EPN786442 EZJ786439:EZJ786442 FJF786439:FJF786442 FTB786439:FTB786442 GCX786439:GCX786442 GMT786439:GMT786442 GWP786439:GWP786442 HGL786439:HGL786442 HQH786439:HQH786442 IAD786439:IAD786442 IJZ786439:IJZ786442 ITV786439:ITV786442 JDR786439:JDR786442 JNN786439:JNN786442 JXJ786439:JXJ786442 KHF786439:KHF786442 KRB786439:KRB786442 LAX786439:LAX786442 LKT786439:LKT786442 LUP786439:LUP786442 MEL786439:MEL786442 MOH786439:MOH786442 MYD786439:MYD786442 NHZ786439:NHZ786442 NRV786439:NRV786442 OBR786439:OBR786442 OLN786439:OLN786442 OVJ786439:OVJ786442 PFF786439:PFF786442 PPB786439:PPB786442 PYX786439:PYX786442 QIT786439:QIT786442 QSP786439:QSP786442 RCL786439:RCL786442 RMH786439:RMH786442 RWD786439:RWD786442 SFZ786439:SFZ786442 SPV786439:SPV786442 SZR786439:SZR786442 TJN786439:TJN786442 TTJ786439:TTJ786442 UDF786439:UDF786442 UNB786439:UNB786442 UWX786439:UWX786442 VGT786439:VGT786442 VQP786439:VQP786442 WAL786439:WAL786442 WKH786439:WKH786442 WUD786439:WUD786442 C851975:C851978 HR851975:HR851978 RN851975:RN851978 ABJ851975:ABJ851978 ALF851975:ALF851978 AVB851975:AVB851978 BEX851975:BEX851978 BOT851975:BOT851978 BYP851975:BYP851978 CIL851975:CIL851978 CSH851975:CSH851978 DCD851975:DCD851978 DLZ851975:DLZ851978 DVV851975:DVV851978 EFR851975:EFR851978 EPN851975:EPN851978 EZJ851975:EZJ851978 FJF851975:FJF851978 FTB851975:FTB851978 GCX851975:GCX851978 GMT851975:GMT851978 GWP851975:GWP851978 HGL851975:HGL851978 HQH851975:HQH851978 IAD851975:IAD851978 IJZ851975:IJZ851978 ITV851975:ITV851978 JDR851975:JDR851978 JNN851975:JNN851978 JXJ851975:JXJ851978 KHF851975:KHF851978 KRB851975:KRB851978 LAX851975:LAX851978 LKT851975:LKT851978 LUP851975:LUP851978 MEL851975:MEL851978 MOH851975:MOH851978 MYD851975:MYD851978 NHZ851975:NHZ851978 NRV851975:NRV851978 OBR851975:OBR851978 OLN851975:OLN851978 OVJ851975:OVJ851978 PFF851975:PFF851978 PPB851975:PPB851978 PYX851975:PYX851978 QIT851975:QIT851978 QSP851975:QSP851978 RCL851975:RCL851978 RMH851975:RMH851978 RWD851975:RWD851978 SFZ851975:SFZ851978 SPV851975:SPV851978 SZR851975:SZR851978 TJN851975:TJN851978 TTJ851975:TTJ851978 UDF851975:UDF851978 UNB851975:UNB851978 UWX851975:UWX851978 VGT851975:VGT851978 VQP851975:VQP851978 WAL851975:WAL851978 WKH851975:WKH851978 WUD851975:WUD851978 C917511:C917514 HR917511:HR917514 RN917511:RN917514 ABJ917511:ABJ917514 ALF917511:ALF917514 AVB917511:AVB917514 BEX917511:BEX917514 BOT917511:BOT917514 BYP917511:BYP917514 CIL917511:CIL917514 CSH917511:CSH917514 DCD917511:DCD917514 DLZ917511:DLZ917514 DVV917511:DVV917514 EFR917511:EFR917514 EPN917511:EPN917514 EZJ917511:EZJ917514 FJF917511:FJF917514 FTB917511:FTB917514 GCX917511:GCX917514 GMT917511:GMT917514 GWP917511:GWP917514 HGL917511:HGL917514 HQH917511:HQH917514 IAD917511:IAD917514 IJZ917511:IJZ917514 ITV917511:ITV917514 JDR917511:JDR917514 JNN917511:JNN917514 JXJ917511:JXJ917514 KHF917511:KHF917514 KRB917511:KRB917514 LAX917511:LAX917514 LKT917511:LKT917514 LUP917511:LUP917514 MEL917511:MEL917514 MOH917511:MOH917514 MYD917511:MYD917514 NHZ917511:NHZ917514 NRV917511:NRV917514 OBR917511:OBR917514 OLN917511:OLN917514 OVJ917511:OVJ917514 PFF917511:PFF917514 PPB917511:PPB917514 PYX917511:PYX917514 QIT917511:QIT917514 QSP917511:QSP917514 RCL917511:RCL917514 RMH917511:RMH917514 RWD917511:RWD917514 SFZ917511:SFZ917514 SPV917511:SPV917514 SZR917511:SZR917514 TJN917511:TJN917514 TTJ917511:TTJ917514 UDF917511:UDF917514 UNB917511:UNB917514 UWX917511:UWX917514 VGT917511:VGT917514 VQP917511:VQP917514 WAL917511:WAL917514 WKH917511:WKH917514 WUD917511:WUD917514 C983047:C983050 HR983047:HR983050 RN983047:RN983050 ABJ983047:ABJ983050 ALF983047:ALF983050 AVB983047:AVB983050 BEX983047:BEX983050 BOT983047:BOT983050 BYP983047:BYP983050 CIL983047:CIL983050 CSH983047:CSH983050 DCD983047:DCD983050 DLZ983047:DLZ983050 DVV983047:DVV983050 EFR983047:EFR983050 EPN983047:EPN983050 EZJ983047:EZJ983050 FJF983047:FJF983050 FTB983047:FTB983050 GCX983047:GCX983050 GMT983047:GMT983050 GWP983047:GWP983050 HGL983047:HGL983050 HQH983047:HQH983050 IAD983047:IAD983050 IJZ983047:IJZ983050 ITV983047:ITV983050 JDR983047:JDR983050 JNN983047:JNN983050 JXJ983047:JXJ983050 KHF983047:KHF983050 KRB983047:KRB983050 LAX983047:LAX983050 LKT983047:LKT983050 LUP983047:LUP983050 MEL983047:MEL983050 MOH983047:MOH983050 MYD983047:MYD983050 NHZ983047:NHZ983050 NRV983047:NRV983050 OBR983047:OBR983050 OLN983047:OLN983050 OVJ983047:OVJ983050 PFF983047:PFF983050 PPB983047:PPB983050 PYX983047:PYX983050 QIT983047:QIT983050 QSP983047:QSP983050 RCL983047:RCL983050 RMH983047:RMH983050 RWD983047:RWD983050 SFZ983047:SFZ983050 SPV983047:SPV983050 SZR983047:SZR983050 TJN983047:TJN983050 TTJ983047:TTJ983050 UDF983047:UDF983050 UNB983047:UNB983050 UWX983047:UWX983050 VGT983047:VGT983050 VQP983047:VQP983050 WAL983047:WAL983050 WKH983047:WKH983050 WUD983047:WUD983050 IV7:IV25 SR7:SR25 ACN7:ACN25 AMJ7:AMJ25 AWF7:AWF25 BGB7:BGB25 BPX7:BPX25 BZT7:BZT25 CJP7:CJP25 CTL7:CTL25 DDH7:DDH25 DND7:DND25 DWZ7:DWZ25 EGV7:EGV25 EQR7:EQR25 FAN7:FAN25 FKJ7:FKJ25 FUF7:FUF25 GEB7:GEB25 GNX7:GNX25 GXT7:GXT25 HHP7:HHP25 HRL7:HRL25 IBH7:IBH25 ILD7:ILD25 IUZ7:IUZ25 JEV7:JEV25 JOR7:JOR25 JYN7:JYN25 KIJ7:KIJ25 KSF7:KSF25 LCB7:LCB25 LLX7:LLX25 LVT7:LVT25 MFP7:MFP25 MPL7:MPL25 MZH7:MZH25 NJD7:NJD25 NSZ7:NSZ25 OCV7:OCV25 OMR7:OMR25 OWN7:OWN25 PGJ7:PGJ25 PQF7:PQF25 QAB7:QAB25 QJX7:QJX25 QTT7:QTT25 RDP7:RDP25 RNL7:RNL25 RXH7:RXH25 SHD7:SHD25 SQZ7:SQZ25 TAV7:TAV25 TKR7:TKR25 TUN7:TUN25 UEJ7:UEJ25 UOF7:UOF25 UYB7:UYB25 VHX7:VHX25 VRT7:VRT25 WBP7:WBP25 WLL7:WLL25 WVH7:WVH25 IV65543:IV65558 SR65543:SR65558 ACN65543:ACN65558 AMJ65543:AMJ65558 AWF65543:AWF65558 BGB65543:BGB65558 BPX65543:BPX65558 BZT65543:BZT65558 CJP65543:CJP65558 CTL65543:CTL65558 DDH65543:DDH65558 DND65543:DND65558 DWZ65543:DWZ65558 EGV65543:EGV65558 EQR65543:EQR65558 FAN65543:FAN65558 FKJ65543:FKJ65558 FUF65543:FUF65558 GEB65543:GEB65558 GNX65543:GNX65558 GXT65543:GXT65558 HHP65543:HHP65558 HRL65543:HRL65558 IBH65543:IBH65558 ILD65543:ILD65558 IUZ65543:IUZ65558 JEV65543:JEV65558 JOR65543:JOR65558 JYN65543:JYN65558 KIJ65543:KIJ65558 KSF65543:KSF65558 LCB65543:LCB65558 LLX65543:LLX65558 LVT65543:LVT65558 MFP65543:MFP65558 MPL65543:MPL65558 MZH65543:MZH65558 NJD65543:NJD65558 NSZ65543:NSZ65558 OCV65543:OCV65558 OMR65543:OMR65558 OWN65543:OWN65558 PGJ65543:PGJ65558 PQF65543:PQF65558 QAB65543:QAB65558 QJX65543:QJX65558 QTT65543:QTT65558 RDP65543:RDP65558 RNL65543:RNL65558 RXH65543:RXH65558 SHD65543:SHD65558 SQZ65543:SQZ65558 TAV65543:TAV65558 TKR65543:TKR65558 TUN65543:TUN65558 UEJ65543:UEJ65558 UOF65543:UOF65558 UYB65543:UYB65558 VHX65543:VHX65558 VRT65543:VRT65558 WBP65543:WBP65558 WLL65543:WLL65558 WVH65543:WVH65558 IV131079:IV131094 SR131079:SR131094 ACN131079:ACN131094 AMJ131079:AMJ131094 AWF131079:AWF131094 BGB131079:BGB131094 BPX131079:BPX131094 BZT131079:BZT131094 CJP131079:CJP131094 CTL131079:CTL131094 DDH131079:DDH131094 DND131079:DND131094 DWZ131079:DWZ131094 EGV131079:EGV131094 EQR131079:EQR131094 FAN131079:FAN131094 FKJ131079:FKJ131094 FUF131079:FUF131094 GEB131079:GEB131094 GNX131079:GNX131094 GXT131079:GXT131094 HHP131079:HHP131094 HRL131079:HRL131094 IBH131079:IBH131094 ILD131079:ILD131094 IUZ131079:IUZ131094 JEV131079:JEV131094 JOR131079:JOR131094 JYN131079:JYN131094 KIJ131079:KIJ131094 KSF131079:KSF131094 LCB131079:LCB131094 LLX131079:LLX131094 LVT131079:LVT131094 MFP131079:MFP131094 MPL131079:MPL131094 MZH131079:MZH131094 NJD131079:NJD131094 NSZ131079:NSZ131094 OCV131079:OCV131094 OMR131079:OMR131094 OWN131079:OWN131094 PGJ131079:PGJ131094 PQF131079:PQF131094 QAB131079:QAB131094 QJX131079:QJX131094 QTT131079:QTT131094 RDP131079:RDP131094 RNL131079:RNL131094 RXH131079:RXH131094 SHD131079:SHD131094 SQZ131079:SQZ131094 TAV131079:TAV131094 TKR131079:TKR131094 TUN131079:TUN131094 UEJ131079:UEJ131094 UOF131079:UOF131094 UYB131079:UYB131094 VHX131079:VHX131094 VRT131079:VRT131094 WBP131079:WBP131094 WLL131079:WLL131094 WVH131079:WVH131094 IV196615:IV196630 SR196615:SR196630 ACN196615:ACN196630 AMJ196615:AMJ196630 AWF196615:AWF196630 BGB196615:BGB196630 BPX196615:BPX196630 BZT196615:BZT196630 CJP196615:CJP196630 CTL196615:CTL196630 DDH196615:DDH196630 DND196615:DND196630 DWZ196615:DWZ196630 EGV196615:EGV196630 EQR196615:EQR196630 FAN196615:FAN196630 FKJ196615:FKJ196630 FUF196615:FUF196630 GEB196615:GEB196630 GNX196615:GNX196630 GXT196615:GXT196630 HHP196615:HHP196630 HRL196615:HRL196630 IBH196615:IBH196630 ILD196615:ILD196630 IUZ196615:IUZ196630 JEV196615:JEV196630 JOR196615:JOR196630 JYN196615:JYN196630 KIJ196615:KIJ196630 KSF196615:KSF196630 LCB196615:LCB196630 LLX196615:LLX196630 LVT196615:LVT196630 MFP196615:MFP196630 MPL196615:MPL196630 MZH196615:MZH196630 NJD196615:NJD196630 NSZ196615:NSZ196630 OCV196615:OCV196630 OMR196615:OMR196630 OWN196615:OWN196630 PGJ196615:PGJ196630 PQF196615:PQF196630 QAB196615:QAB196630 QJX196615:QJX196630 QTT196615:QTT196630 RDP196615:RDP196630 RNL196615:RNL196630 RXH196615:RXH196630 SHD196615:SHD196630 SQZ196615:SQZ196630 TAV196615:TAV196630 TKR196615:TKR196630 TUN196615:TUN196630 UEJ196615:UEJ196630 UOF196615:UOF196630 UYB196615:UYB196630 VHX196615:VHX196630 VRT196615:VRT196630 WBP196615:WBP196630 WLL196615:WLL196630 WVH196615:WVH196630 IV262151:IV262166 SR262151:SR262166 ACN262151:ACN262166 AMJ262151:AMJ262166 AWF262151:AWF262166 BGB262151:BGB262166 BPX262151:BPX262166 BZT262151:BZT262166 CJP262151:CJP262166 CTL262151:CTL262166 DDH262151:DDH262166 DND262151:DND262166 DWZ262151:DWZ262166 EGV262151:EGV262166 EQR262151:EQR262166 FAN262151:FAN262166 FKJ262151:FKJ262166 FUF262151:FUF262166 GEB262151:GEB262166 GNX262151:GNX262166 GXT262151:GXT262166 HHP262151:HHP262166 HRL262151:HRL262166 IBH262151:IBH262166 ILD262151:ILD262166 IUZ262151:IUZ262166 JEV262151:JEV262166 JOR262151:JOR262166 JYN262151:JYN262166 KIJ262151:KIJ262166 KSF262151:KSF262166 LCB262151:LCB262166 LLX262151:LLX262166 LVT262151:LVT262166 MFP262151:MFP262166 MPL262151:MPL262166 MZH262151:MZH262166 NJD262151:NJD262166 NSZ262151:NSZ262166 OCV262151:OCV262166 OMR262151:OMR262166 OWN262151:OWN262166 PGJ262151:PGJ262166 PQF262151:PQF262166 QAB262151:QAB262166 QJX262151:QJX262166 QTT262151:QTT262166 RDP262151:RDP262166 RNL262151:RNL262166 RXH262151:RXH262166 SHD262151:SHD262166 SQZ262151:SQZ262166 TAV262151:TAV262166 TKR262151:TKR262166 TUN262151:TUN262166 UEJ262151:UEJ262166 UOF262151:UOF262166 UYB262151:UYB262166 VHX262151:VHX262166 VRT262151:VRT262166 WBP262151:WBP262166 WLL262151:WLL262166 WVH262151:WVH262166 IV327687:IV327702 SR327687:SR327702 ACN327687:ACN327702 AMJ327687:AMJ327702 AWF327687:AWF327702 BGB327687:BGB327702 BPX327687:BPX327702 BZT327687:BZT327702 CJP327687:CJP327702 CTL327687:CTL327702 DDH327687:DDH327702 DND327687:DND327702 DWZ327687:DWZ327702 EGV327687:EGV327702 EQR327687:EQR327702 FAN327687:FAN327702 FKJ327687:FKJ327702 FUF327687:FUF327702 GEB327687:GEB327702 GNX327687:GNX327702 GXT327687:GXT327702 HHP327687:HHP327702 HRL327687:HRL327702 IBH327687:IBH327702 ILD327687:ILD327702 IUZ327687:IUZ327702 JEV327687:JEV327702 JOR327687:JOR327702 JYN327687:JYN327702 KIJ327687:KIJ327702 KSF327687:KSF327702 LCB327687:LCB327702 LLX327687:LLX327702 LVT327687:LVT327702 MFP327687:MFP327702 MPL327687:MPL327702 MZH327687:MZH327702 NJD327687:NJD327702 NSZ327687:NSZ327702 OCV327687:OCV327702 OMR327687:OMR327702 OWN327687:OWN327702 PGJ327687:PGJ327702 PQF327687:PQF327702 QAB327687:QAB327702 QJX327687:QJX327702 QTT327687:QTT327702 RDP327687:RDP327702 RNL327687:RNL327702 RXH327687:RXH327702 SHD327687:SHD327702 SQZ327687:SQZ327702 TAV327687:TAV327702 TKR327687:TKR327702 TUN327687:TUN327702 UEJ327687:UEJ327702 UOF327687:UOF327702 UYB327687:UYB327702 VHX327687:VHX327702 VRT327687:VRT327702 WBP327687:WBP327702 WLL327687:WLL327702 WVH327687:WVH327702 IV393223:IV393238 SR393223:SR393238 ACN393223:ACN393238 AMJ393223:AMJ393238 AWF393223:AWF393238 BGB393223:BGB393238 BPX393223:BPX393238 BZT393223:BZT393238 CJP393223:CJP393238 CTL393223:CTL393238 DDH393223:DDH393238 DND393223:DND393238 DWZ393223:DWZ393238 EGV393223:EGV393238 EQR393223:EQR393238 FAN393223:FAN393238 FKJ393223:FKJ393238 FUF393223:FUF393238 GEB393223:GEB393238 GNX393223:GNX393238 GXT393223:GXT393238 HHP393223:HHP393238 HRL393223:HRL393238 IBH393223:IBH393238 ILD393223:ILD393238 IUZ393223:IUZ393238 JEV393223:JEV393238 JOR393223:JOR393238 JYN393223:JYN393238 KIJ393223:KIJ393238 KSF393223:KSF393238 LCB393223:LCB393238 LLX393223:LLX393238 LVT393223:LVT393238 MFP393223:MFP393238 MPL393223:MPL393238 MZH393223:MZH393238 NJD393223:NJD393238 NSZ393223:NSZ393238 OCV393223:OCV393238 OMR393223:OMR393238 OWN393223:OWN393238 PGJ393223:PGJ393238 PQF393223:PQF393238 QAB393223:QAB393238 QJX393223:QJX393238 QTT393223:QTT393238 RDP393223:RDP393238 RNL393223:RNL393238 RXH393223:RXH393238 SHD393223:SHD393238 SQZ393223:SQZ393238 TAV393223:TAV393238 TKR393223:TKR393238 TUN393223:TUN393238 UEJ393223:UEJ393238 UOF393223:UOF393238 UYB393223:UYB393238 VHX393223:VHX393238 VRT393223:VRT393238 WBP393223:WBP393238 WLL393223:WLL393238 WVH393223:WVH393238 IV458759:IV458774 SR458759:SR458774 ACN458759:ACN458774 AMJ458759:AMJ458774 AWF458759:AWF458774 BGB458759:BGB458774 BPX458759:BPX458774 BZT458759:BZT458774 CJP458759:CJP458774 CTL458759:CTL458774 DDH458759:DDH458774 DND458759:DND458774 DWZ458759:DWZ458774 EGV458759:EGV458774 EQR458759:EQR458774 FAN458759:FAN458774 FKJ458759:FKJ458774 FUF458759:FUF458774 GEB458759:GEB458774 GNX458759:GNX458774 GXT458759:GXT458774 HHP458759:HHP458774 HRL458759:HRL458774 IBH458759:IBH458774 ILD458759:ILD458774 IUZ458759:IUZ458774 JEV458759:JEV458774 JOR458759:JOR458774 JYN458759:JYN458774 KIJ458759:KIJ458774 KSF458759:KSF458774 LCB458759:LCB458774 LLX458759:LLX458774 LVT458759:LVT458774 MFP458759:MFP458774 MPL458759:MPL458774 MZH458759:MZH458774 NJD458759:NJD458774 NSZ458759:NSZ458774 OCV458759:OCV458774 OMR458759:OMR458774 OWN458759:OWN458774 PGJ458759:PGJ458774 PQF458759:PQF458774 QAB458759:QAB458774 QJX458759:QJX458774 QTT458759:QTT458774 RDP458759:RDP458774 RNL458759:RNL458774 RXH458759:RXH458774 SHD458759:SHD458774 SQZ458759:SQZ458774 TAV458759:TAV458774 TKR458759:TKR458774 TUN458759:TUN458774 UEJ458759:UEJ458774 UOF458759:UOF458774 UYB458759:UYB458774 VHX458759:VHX458774 VRT458759:VRT458774 WBP458759:WBP458774 WLL458759:WLL458774 WVH458759:WVH458774 IV524295:IV524310 SR524295:SR524310 ACN524295:ACN524310 AMJ524295:AMJ524310 AWF524295:AWF524310 BGB524295:BGB524310 BPX524295:BPX524310 BZT524295:BZT524310 CJP524295:CJP524310 CTL524295:CTL524310 DDH524295:DDH524310 DND524295:DND524310 DWZ524295:DWZ524310 EGV524295:EGV524310 EQR524295:EQR524310 FAN524295:FAN524310 FKJ524295:FKJ524310 FUF524295:FUF524310 GEB524295:GEB524310 GNX524295:GNX524310 GXT524295:GXT524310 HHP524295:HHP524310 HRL524295:HRL524310 IBH524295:IBH524310 ILD524295:ILD524310 IUZ524295:IUZ524310 JEV524295:JEV524310 JOR524295:JOR524310 JYN524295:JYN524310 KIJ524295:KIJ524310 KSF524295:KSF524310 LCB524295:LCB524310 LLX524295:LLX524310 LVT524295:LVT524310 MFP524295:MFP524310 MPL524295:MPL524310 MZH524295:MZH524310 NJD524295:NJD524310 NSZ524295:NSZ524310 OCV524295:OCV524310 OMR524295:OMR524310 OWN524295:OWN524310 PGJ524295:PGJ524310 PQF524295:PQF524310 QAB524295:QAB524310 QJX524295:QJX524310 QTT524295:QTT524310 RDP524295:RDP524310 RNL524295:RNL524310 RXH524295:RXH524310 SHD524295:SHD524310 SQZ524295:SQZ524310 TAV524295:TAV524310 TKR524295:TKR524310 TUN524295:TUN524310 UEJ524295:UEJ524310 UOF524295:UOF524310 UYB524295:UYB524310 VHX524295:VHX524310 VRT524295:VRT524310 WBP524295:WBP524310 WLL524295:WLL524310 WVH524295:WVH524310 IV589831:IV589846 SR589831:SR589846 ACN589831:ACN589846 AMJ589831:AMJ589846 AWF589831:AWF589846 BGB589831:BGB589846 BPX589831:BPX589846 BZT589831:BZT589846 CJP589831:CJP589846 CTL589831:CTL589846 DDH589831:DDH589846 DND589831:DND589846 DWZ589831:DWZ589846 EGV589831:EGV589846 EQR589831:EQR589846 FAN589831:FAN589846 FKJ589831:FKJ589846 FUF589831:FUF589846 GEB589831:GEB589846 GNX589831:GNX589846 GXT589831:GXT589846 HHP589831:HHP589846 HRL589831:HRL589846 IBH589831:IBH589846 ILD589831:ILD589846 IUZ589831:IUZ589846 JEV589831:JEV589846 JOR589831:JOR589846 JYN589831:JYN589846 KIJ589831:KIJ589846 KSF589831:KSF589846 LCB589831:LCB589846 LLX589831:LLX589846 LVT589831:LVT589846 MFP589831:MFP589846 MPL589831:MPL589846 MZH589831:MZH589846 NJD589831:NJD589846 NSZ589831:NSZ589846 OCV589831:OCV589846 OMR589831:OMR589846 OWN589831:OWN589846 PGJ589831:PGJ589846 PQF589831:PQF589846 QAB589831:QAB589846 QJX589831:QJX589846 QTT589831:QTT589846 RDP589831:RDP589846 RNL589831:RNL589846 RXH589831:RXH589846 SHD589831:SHD589846 SQZ589831:SQZ589846 TAV589831:TAV589846 TKR589831:TKR589846 TUN589831:TUN589846 UEJ589831:UEJ589846 UOF589831:UOF589846 UYB589831:UYB589846 VHX589831:VHX589846 VRT589831:VRT589846 WBP589831:WBP589846 WLL589831:WLL589846 WVH589831:WVH589846 IV655367:IV655382 SR655367:SR655382 ACN655367:ACN655382 AMJ655367:AMJ655382 AWF655367:AWF655382 BGB655367:BGB655382 BPX655367:BPX655382 BZT655367:BZT655382 CJP655367:CJP655382 CTL655367:CTL655382 DDH655367:DDH655382 DND655367:DND655382 DWZ655367:DWZ655382 EGV655367:EGV655382 EQR655367:EQR655382 FAN655367:FAN655382 FKJ655367:FKJ655382 FUF655367:FUF655382 GEB655367:GEB655382 GNX655367:GNX655382 GXT655367:GXT655382 HHP655367:HHP655382 HRL655367:HRL655382 IBH655367:IBH655382 ILD655367:ILD655382 IUZ655367:IUZ655382 JEV655367:JEV655382 JOR655367:JOR655382 JYN655367:JYN655382 KIJ655367:KIJ655382 KSF655367:KSF655382 LCB655367:LCB655382 LLX655367:LLX655382 LVT655367:LVT655382 MFP655367:MFP655382 MPL655367:MPL655382 MZH655367:MZH655382 NJD655367:NJD655382 NSZ655367:NSZ655382 OCV655367:OCV655382 OMR655367:OMR655382 OWN655367:OWN655382 PGJ655367:PGJ655382 PQF655367:PQF655382 QAB655367:QAB655382 QJX655367:QJX655382 QTT655367:QTT655382 RDP655367:RDP655382 RNL655367:RNL655382 RXH655367:RXH655382 SHD655367:SHD655382 SQZ655367:SQZ655382 TAV655367:TAV655382 TKR655367:TKR655382 TUN655367:TUN655382 UEJ655367:UEJ655382 UOF655367:UOF655382 UYB655367:UYB655382 VHX655367:VHX655382 VRT655367:VRT655382 WBP655367:WBP655382 WLL655367:WLL655382 WVH655367:WVH655382 IV720903:IV720918 SR720903:SR720918 ACN720903:ACN720918 AMJ720903:AMJ720918 AWF720903:AWF720918 BGB720903:BGB720918 BPX720903:BPX720918 BZT720903:BZT720918 CJP720903:CJP720918 CTL720903:CTL720918 DDH720903:DDH720918 DND720903:DND720918 DWZ720903:DWZ720918 EGV720903:EGV720918 EQR720903:EQR720918 FAN720903:FAN720918 FKJ720903:FKJ720918 FUF720903:FUF720918 GEB720903:GEB720918 GNX720903:GNX720918 GXT720903:GXT720918 HHP720903:HHP720918 HRL720903:HRL720918 IBH720903:IBH720918 ILD720903:ILD720918 IUZ720903:IUZ720918 JEV720903:JEV720918 JOR720903:JOR720918 JYN720903:JYN720918 KIJ720903:KIJ720918 KSF720903:KSF720918 LCB720903:LCB720918 LLX720903:LLX720918 LVT720903:LVT720918 MFP720903:MFP720918 MPL720903:MPL720918 MZH720903:MZH720918 NJD720903:NJD720918 NSZ720903:NSZ720918 OCV720903:OCV720918 OMR720903:OMR720918 OWN720903:OWN720918 PGJ720903:PGJ720918 PQF720903:PQF720918 QAB720903:QAB720918 QJX720903:QJX720918 QTT720903:QTT720918 RDP720903:RDP720918 RNL720903:RNL720918 RXH720903:RXH720918 SHD720903:SHD720918 SQZ720903:SQZ720918 TAV720903:TAV720918 TKR720903:TKR720918 TUN720903:TUN720918 UEJ720903:UEJ720918 UOF720903:UOF720918 UYB720903:UYB720918 VHX720903:VHX720918 VRT720903:VRT720918 WBP720903:WBP720918 WLL720903:WLL720918 WVH720903:WVH720918 IV786439:IV786454 SR786439:SR786454 ACN786439:ACN786454 AMJ786439:AMJ786454 AWF786439:AWF786454 BGB786439:BGB786454 BPX786439:BPX786454 BZT786439:BZT786454 CJP786439:CJP786454 CTL786439:CTL786454 DDH786439:DDH786454 DND786439:DND786454 DWZ786439:DWZ786454 EGV786439:EGV786454 EQR786439:EQR786454 FAN786439:FAN786454 FKJ786439:FKJ786454 FUF786439:FUF786454 GEB786439:GEB786454 GNX786439:GNX786454 GXT786439:GXT786454 HHP786439:HHP786454 HRL786439:HRL786454 IBH786439:IBH786454 ILD786439:ILD786454 IUZ786439:IUZ786454 JEV786439:JEV786454 JOR786439:JOR786454 JYN786439:JYN786454 KIJ786439:KIJ786454 KSF786439:KSF786454 LCB786439:LCB786454 LLX786439:LLX786454 LVT786439:LVT786454 MFP786439:MFP786454 MPL786439:MPL786454 MZH786439:MZH786454 NJD786439:NJD786454 NSZ786439:NSZ786454 OCV786439:OCV786454 OMR786439:OMR786454 OWN786439:OWN786454 PGJ786439:PGJ786454 PQF786439:PQF786454 QAB786439:QAB786454 QJX786439:QJX786454 QTT786439:QTT786454 RDP786439:RDP786454 RNL786439:RNL786454 RXH786439:RXH786454 SHD786439:SHD786454 SQZ786439:SQZ786454 TAV786439:TAV786454 TKR786439:TKR786454 TUN786439:TUN786454 UEJ786439:UEJ786454 UOF786439:UOF786454 UYB786439:UYB786454 VHX786439:VHX786454 VRT786439:VRT786454 WBP786439:WBP786454 WLL786439:WLL786454 WVH786439:WVH786454 IV851975:IV851990 SR851975:SR851990 ACN851975:ACN851990 AMJ851975:AMJ851990 AWF851975:AWF851990 BGB851975:BGB851990 BPX851975:BPX851990 BZT851975:BZT851990 CJP851975:CJP851990 CTL851975:CTL851990 DDH851975:DDH851990 DND851975:DND851990 DWZ851975:DWZ851990 EGV851975:EGV851990 EQR851975:EQR851990 FAN851975:FAN851990 FKJ851975:FKJ851990 FUF851975:FUF851990 GEB851975:GEB851990 GNX851975:GNX851990 GXT851975:GXT851990 HHP851975:HHP851990 HRL851975:HRL851990 IBH851975:IBH851990 ILD851975:ILD851990 IUZ851975:IUZ851990 JEV851975:JEV851990 JOR851975:JOR851990 JYN851975:JYN851990 KIJ851975:KIJ851990 KSF851975:KSF851990 LCB851975:LCB851990 LLX851975:LLX851990 LVT851975:LVT851990 MFP851975:MFP851990 MPL851975:MPL851990 MZH851975:MZH851990 NJD851975:NJD851990 NSZ851975:NSZ851990 OCV851975:OCV851990 OMR851975:OMR851990 OWN851975:OWN851990 PGJ851975:PGJ851990 PQF851975:PQF851990 QAB851975:QAB851990 QJX851975:QJX851990 QTT851975:QTT851990 RDP851975:RDP851990 RNL851975:RNL851990 RXH851975:RXH851990 SHD851975:SHD851990 SQZ851975:SQZ851990 TAV851975:TAV851990 TKR851975:TKR851990 TUN851975:TUN851990 UEJ851975:UEJ851990 UOF851975:UOF851990 UYB851975:UYB851990 VHX851975:VHX851990 VRT851975:VRT851990 WBP851975:WBP851990 WLL851975:WLL851990 WVH851975:WVH851990 IV917511:IV917526 SR917511:SR917526 ACN917511:ACN917526 AMJ917511:AMJ917526 AWF917511:AWF917526 BGB917511:BGB917526 BPX917511:BPX917526 BZT917511:BZT917526 CJP917511:CJP917526 CTL917511:CTL917526 DDH917511:DDH917526 DND917511:DND917526 DWZ917511:DWZ917526 EGV917511:EGV917526 EQR917511:EQR917526 FAN917511:FAN917526 FKJ917511:FKJ917526 FUF917511:FUF917526 GEB917511:GEB917526 GNX917511:GNX917526 GXT917511:GXT917526 HHP917511:HHP917526 HRL917511:HRL917526 IBH917511:IBH917526 ILD917511:ILD917526 IUZ917511:IUZ917526 JEV917511:JEV917526 JOR917511:JOR917526 JYN917511:JYN917526 KIJ917511:KIJ917526 KSF917511:KSF917526 LCB917511:LCB917526 LLX917511:LLX917526 LVT917511:LVT917526 MFP917511:MFP917526 MPL917511:MPL917526 MZH917511:MZH917526 NJD917511:NJD917526 NSZ917511:NSZ917526 OCV917511:OCV917526 OMR917511:OMR917526 OWN917511:OWN917526 PGJ917511:PGJ917526 PQF917511:PQF917526 QAB917511:QAB917526 QJX917511:QJX917526 QTT917511:QTT917526 RDP917511:RDP917526 RNL917511:RNL917526 RXH917511:RXH917526 SHD917511:SHD917526 SQZ917511:SQZ917526 TAV917511:TAV917526 TKR917511:TKR917526 TUN917511:TUN917526 UEJ917511:UEJ917526 UOF917511:UOF917526 UYB917511:UYB917526 VHX917511:VHX917526 VRT917511:VRT917526 WBP917511:WBP917526 WLL917511:WLL917526 WVH917511:WVH917526 IV983047:IV983062 SR983047:SR983062 ACN983047:ACN983062 AMJ983047:AMJ983062 AWF983047:AWF983062 BGB983047:BGB983062 BPX983047:BPX983062 BZT983047:BZT983062 CJP983047:CJP983062 CTL983047:CTL983062 DDH983047:DDH983062 DND983047:DND983062 DWZ983047:DWZ983062 EGV983047:EGV983062 EQR983047:EQR983062 FAN983047:FAN983062 FKJ983047:FKJ983062 FUF983047:FUF983062 GEB983047:GEB983062 GNX983047:GNX983062 GXT983047:GXT983062 HHP983047:HHP983062 HRL983047:HRL983062 IBH983047:IBH983062 ILD983047:ILD983062 IUZ983047:IUZ983062 JEV983047:JEV983062 JOR983047:JOR983062 JYN983047:JYN983062 KIJ983047:KIJ983062 KSF983047:KSF983062 LCB983047:LCB983062 LLX983047:LLX983062 LVT983047:LVT983062 MFP983047:MFP983062 MPL983047:MPL983062 MZH983047:MZH983062 NJD983047:NJD983062 NSZ983047:NSZ983062 OCV983047:OCV983062 OMR983047:OMR983062 OWN983047:OWN983062 PGJ983047:PGJ983062 PQF983047:PQF983062 QAB983047:QAB983062 QJX983047:QJX983062 QTT983047:QTT983062 RDP983047:RDP983062 RNL983047:RNL983062 RXH983047:RXH983062 SHD983047:SHD983062 SQZ983047:SQZ983062 TAV983047:TAV983062 TKR983047:TKR983062 TUN983047:TUN983062 UEJ983047:UEJ983062 UOF983047:UOF983062 UYB983047:UYB983062 VHX983047:VHX983062 VRT983047:VRT983062 WBP983047:WBP983062 WLL983047:WLL983062 WVH983047:WVH983062 HT7:HT26 RP7:RP26 ABL7:ABL26 ALH7:ALH26 AVD7:AVD26 BEZ7:BEZ26 BOV7:BOV26 BYR7:BYR26 CIN7:CIN26 CSJ7:CSJ26 DCF7:DCF26 DMB7:DMB26 DVX7:DVX26 EFT7:EFT26 EPP7:EPP26 EZL7:EZL26 FJH7:FJH26 FTD7:FTD26 GCZ7:GCZ26 GMV7:GMV26 GWR7:GWR26 HGN7:HGN26 HQJ7:HQJ26 IAF7:IAF26 IKB7:IKB26 ITX7:ITX26 JDT7:JDT26 JNP7:JNP26 JXL7:JXL26 KHH7:KHH26 KRD7:KRD26 LAZ7:LAZ26 LKV7:LKV26 LUR7:LUR26 MEN7:MEN26 MOJ7:MOJ26 MYF7:MYF26 NIB7:NIB26 NRX7:NRX26 OBT7:OBT26 OLP7:OLP26 OVL7:OVL26 PFH7:PFH26 PPD7:PPD26 PYZ7:PYZ26 QIV7:QIV26 QSR7:QSR26 RCN7:RCN26 RMJ7:RMJ26 RWF7:RWF26 SGB7:SGB26 SPX7:SPX26 SZT7:SZT26 TJP7:TJP26 TTL7:TTL26 UDH7:UDH26 UND7:UND26 UWZ7:UWZ26 VGV7:VGV26 VQR7:VQR26 WAN7:WAN26 WKJ7:WKJ26 WUF7:WUF26 E65543:E65559 HT65543:HT65559 RP65543:RP65559 ABL65543:ABL65559 ALH65543:ALH65559 AVD65543:AVD65559 BEZ65543:BEZ65559 BOV65543:BOV65559 BYR65543:BYR65559 CIN65543:CIN65559 CSJ65543:CSJ65559 DCF65543:DCF65559 DMB65543:DMB65559 DVX65543:DVX65559 EFT65543:EFT65559 EPP65543:EPP65559 EZL65543:EZL65559 FJH65543:FJH65559 FTD65543:FTD65559 GCZ65543:GCZ65559 GMV65543:GMV65559 GWR65543:GWR65559 HGN65543:HGN65559 HQJ65543:HQJ65559 IAF65543:IAF65559 IKB65543:IKB65559 ITX65543:ITX65559 JDT65543:JDT65559 JNP65543:JNP65559 JXL65543:JXL65559 KHH65543:KHH65559 KRD65543:KRD65559 LAZ65543:LAZ65559 LKV65543:LKV65559 LUR65543:LUR65559 MEN65543:MEN65559 MOJ65543:MOJ65559 MYF65543:MYF65559 NIB65543:NIB65559 NRX65543:NRX65559 OBT65543:OBT65559 OLP65543:OLP65559 OVL65543:OVL65559 PFH65543:PFH65559 PPD65543:PPD65559 PYZ65543:PYZ65559 QIV65543:QIV65559 QSR65543:QSR65559 RCN65543:RCN65559 RMJ65543:RMJ65559 RWF65543:RWF65559 SGB65543:SGB65559 SPX65543:SPX65559 SZT65543:SZT65559 TJP65543:TJP65559 TTL65543:TTL65559 UDH65543:UDH65559 UND65543:UND65559 UWZ65543:UWZ65559 VGV65543:VGV65559 VQR65543:VQR65559 WAN65543:WAN65559 WKJ65543:WKJ65559 WUF65543:WUF65559 E131079:E131095 HT131079:HT131095 RP131079:RP131095 ABL131079:ABL131095 ALH131079:ALH131095 AVD131079:AVD131095 BEZ131079:BEZ131095 BOV131079:BOV131095 BYR131079:BYR131095 CIN131079:CIN131095 CSJ131079:CSJ131095 DCF131079:DCF131095 DMB131079:DMB131095 DVX131079:DVX131095 EFT131079:EFT131095 EPP131079:EPP131095 EZL131079:EZL131095 FJH131079:FJH131095 FTD131079:FTD131095 GCZ131079:GCZ131095 GMV131079:GMV131095 GWR131079:GWR131095 HGN131079:HGN131095 HQJ131079:HQJ131095 IAF131079:IAF131095 IKB131079:IKB131095 ITX131079:ITX131095 JDT131079:JDT131095 JNP131079:JNP131095 JXL131079:JXL131095 KHH131079:KHH131095 KRD131079:KRD131095 LAZ131079:LAZ131095 LKV131079:LKV131095 LUR131079:LUR131095 MEN131079:MEN131095 MOJ131079:MOJ131095 MYF131079:MYF131095 NIB131079:NIB131095 NRX131079:NRX131095 OBT131079:OBT131095 OLP131079:OLP131095 OVL131079:OVL131095 PFH131079:PFH131095 PPD131079:PPD131095 PYZ131079:PYZ131095 QIV131079:QIV131095 QSR131079:QSR131095 RCN131079:RCN131095 RMJ131079:RMJ131095 RWF131079:RWF131095 SGB131079:SGB131095 SPX131079:SPX131095 SZT131079:SZT131095 TJP131079:TJP131095 TTL131079:TTL131095 UDH131079:UDH131095 UND131079:UND131095 UWZ131079:UWZ131095 VGV131079:VGV131095 VQR131079:VQR131095 WAN131079:WAN131095 WKJ131079:WKJ131095 WUF131079:WUF131095 E196615:E196631 HT196615:HT196631 RP196615:RP196631 ABL196615:ABL196631 ALH196615:ALH196631 AVD196615:AVD196631 BEZ196615:BEZ196631 BOV196615:BOV196631 BYR196615:BYR196631 CIN196615:CIN196631 CSJ196615:CSJ196631 DCF196615:DCF196631 DMB196615:DMB196631 DVX196615:DVX196631 EFT196615:EFT196631 EPP196615:EPP196631 EZL196615:EZL196631 FJH196615:FJH196631 FTD196615:FTD196631 GCZ196615:GCZ196631 GMV196615:GMV196631 GWR196615:GWR196631 HGN196615:HGN196631 HQJ196615:HQJ196631 IAF196615:IAF196631 IKB196615:IKB196631 ITX196615:ITX196631 JDT196615:JDT196631 JNP196615:JNP196631 JXL196615:JXL196631 KHH196615:KHH196631 KRD196615:KRD196631 LAZ196615:LAZ196631 LKV196615:LKV196631 LUR196615:LUR196631 MEN196615:MEN196631 MOJ196615:MOJ196631 MYF196615:MYF196631 NIB196615:NIB196631 NRX196615:NRX196631 OBT196615:OBT196631 OLP196615:OLP196631 OVL196615:OVL196631 PFH196615:PFH196631 PPD196615:PPD196631 PYZ196615:PYZ196631 QIV196615:QIV196631 QSR196615:QSR196631 RCN196615:RCN196631 RMJ196615:RMJ196631 RWF196615:RWF196631 SGB196615:SGB196631 SPX196615:SPX196631 SZT196615:SZT196631 TJP196615:TJP196631 TTL196615:TTL196631 UDH196615:UDH196631 UND196615:UND196631 UWZ196615:UWZ196631 VGV196615:VGV196631 VQR196615:VQR196631 WAN196615:WAN196631 WKJ196615:WKJ196631 WUF196615:WUF196631 E262151:E262167 HT262151:HT262167 RP262151:RP262167 ABL262151:ABL262167 ALH262151:ALH262167 AVD262151:AVD262167 BEZ262151:BEZ262167 BOV262151:BOV262167 BYR262151:BYR262167 CIN262151:CIN262167 CSJ262151:CSJ262167 DCF262151:DCF262167 DMB262151:DMB262167 DVX262151:DVX262167 EFT262151:EFT262167 EPP262151:EPP262167 EZL262151:EZL262167 FJH262151:FJH262167 FTD262151:FTD262167 GCZ262151:GCZ262167 GMV262151:GMV262167 GWR262151:GWR262167 HGN262151:HGN262167 HQJ262151:HQJ262167 IAF262151:IAF262167 IKB262151:IKB262167 ITX262151:ITX262167 JDT262151:JDT262167 JNP262151:JNP262167 JXL262151:JXL262167 KHH262151:KHH262167 KRD262151:KRD262167 LAZ262151:LAZ262167 LKV262151:LKV262167 LUR262151:LUR262167 MEN262151:MEN262167 MOJ262151:MOJ262167 MYF262151:MYF262167 NIB262151:NIB262167 NRX262151:NRX262167 OBT262151:OBT262167 OLP262151:OLP262167 OVL262151:OVL262167 PFH262151:PFH262167 PPD262151:PPD262167 PYZ262151:PYZ262167 QIV262151:QIV262167 QSR262151:QSR262167 RCN262151:RCN262167 RMJ262151:RMJ262167 RWF262151:RWF262167 SGB262151:SGB262167 SPX262151:SPX262167 SZT262151:SZT262167 TJP262151:TJP262167 TTL262151:TTL262167 UDH262151:UDH262167 UND262151:UND262167 UWZ262151:UWZ262167 VGV262151:VGV262167 VQR262151:VQR262167 WAN262151:WAN262167 WKJ262151:WKJ262167 WUF262151:WUF262167 E327687:E327703 HT327687:HT327703 RP327687:RP327703 ABL327687:ABL327703 ALH327687:ALH327703 AVD327687:AVD327703 BEZ327687:BEZ327703 BOV327687:BOV327703 BYR327687:BYR327703 CIN327687:CIN327703 CSJ327687:CSJ327703 DCF327687:DCF327703 DMB327687:DMB327703 DVX327687:DVX327703 EFT327687:EFT327703 EPP327687:EPP327703 EZL327687:EZL327703 FJH327687:FJH327703 FTD327687:FTD327703 GCZ327687:GCZ327703 GMV327687:GMV327703 GWR327687:GWR327703 HGN327687:HGN327703 HQJ327687:HQJ327703 IAF327687:IAF327703 IKB327687:IKB327703 ITX327687:ITX327703 JDT327687:JDT327703 JNP327687:JNP327703 JXL327687:JXL327703 KHH327687:KHH327703 KRD327687:KRD327703 LAZ327687:LAZ327703 LKV327687:LKV327703 LUR327687:LUR327703 MEN327687:MEN327703 MOJ327687:MOJ327703 MYF327687:MYF327703 NIB327687:NIB327703 NRX327687:NRX327703 OBT327687:OBT327703 OLP327687:OLP327703 OVL327687:OVL327703 PFH327687:PFH327703 PPD327687:PPD327703 PYZ327687:PYZ327703 QIV327687:QIV327703 QSR327687:QSR327703 RCN327687:RCN327703 RMJ327687:RMJ327703 RWF327687:RWF327703 SGB327687:SGB327703 SPX327687:SPX327703 SZT327687:SZT327703 TJP327687:TJP327703 TTL327687:TTL327703 UDH327687:UDH327703 UND327687:UND327703 UWZ327687:UWZ327703 VGV327687:VGV327703 VQR327687:VQR327703 WAN327687:WAN327703 WKJ327687:WKJ327703 WUF327687:WUF327703 E393223:E393239 HT393223:HT393239 RP393223:RP393239 ABL393223:ABL393239 ALH393223:ALH393239 AVD393223:AVD393239 BEZ393223:BEZ393239 BOV393223:BOV393239 BYR393223:BYR393239 CIN393223:CIN393239 CSJ393223:CSJ393239 DCF393223:DCF393239 DMB393223:DMB393239 DVX393223:DVX393239 EFT393223:EFT393239 EPP393223:EPP393239 EZL393223:EZL393239 FJH393223:FJH393239 FTD393223:FTD393239 GCZ393223:GCZ393239 GMV393223:GMV393239 GWR393223:GWR393239 HGN393223:HGN393239 HQJ393223:HQJ393239 IAF393223:IAF393239 IKB393223:IKB393239 ITX393223:ITX393239 JDT393223:JDT393239 JNP393223:JNP393239 JXL393223:JXL393239 KHH393223:KHH393239 KRD393223:KRD393239 LAZ393223:LAZ393239 LKV393223:LKV393239 LUR393223:LUR393239 MEN393223:MEN393239 MOJ393223:MOJ393239 MYF393223:MYF393239 NIB393223:NIB393239 NRX393223:NRX393239 OBT393223:OBT393239 OLP393223:OLP393239 OVL393223:OVL393239 PFH393223:PFH393239 PPD393223:PPD393239 PYZ393223:PYZ393239 QIV393223:QIV393239 QSR393223:QSR393239 RCN393223:RCN393239 RMJ393223:RMJ393239 RWF393223:RWF393239 SGB393223:SGB393239 SPX393223:SPX393239 SZT393223:SZT393239 TJP393223:TJP393239 TTL393223:TTL393239 UDH393223:UDH393239 UND393223:UND393239 UWZ393223:UWZ393239 VGV393223:VGV393239 VQR393223:VQR393239 WAN393223:WAN393239 WKJ393223:WKJ393239 WUF393223:WUF393239 E458759:E458775 HT458759:HT458775 RP458759:RP458775 ABL458759:ABL458775 ALH458759:ALH458775 AVD458759:AVD458775 BEZ458759:BEZ458775 BOV458759:BOV458775 BYR458759:BYR458775 CIN458759:CIN458775 CSJ458759:CSJ458775 DCF458759:DCF458775 DMB458759:DMB458775 DVX458759:DVX458775 EFT458759:EFT458775 EPP458759:EPP458775 EZL458759:EZL458775 FJH458759:FJH458775 FTD458759:FTD458775 GCZ458759:GCZ458775 GMV458759:GMV458775 GWR458759:GWR458775 HGN458759:HGN458775 HQJ458759:HQJ458775 IAF458759:IAF458775 IKB458759:IKB458775 ITX458759:ITX458775 JDT458759:JDT458775 JNP458759:JNP458775 JXL458759:JXL458775 KHH458759:KHH458775 KRD458759:KRD458775 LAZ458759:LAZ458775 LKV458759:LKV458775 LUR458759:LUR458775 MEN458759:MEN458775 MOJ458759:MOJ458775 MYF458759:MYF458775 NIB458759:NIB458775 NRX458759:NRX458775 OBT458759:OBT458775 OLP458759:OLP458775 OVL458759:OVL458775 PFH458759:PFH458775 PPD458759:PPD458775 PYZ458759:PYZ458775 QIV458759:QIV458775 QSR458759:QSR458775 RCN458759:RCN458775 RMJ458759:RMJ458775 RWF458759:RWF458775 SGB458759:SGB458775 SPX458759:SPX458775 SZT458759:SZT458775 TJP458759:TJP458775 TTL458759:TTL458775 UDH458759:UDH458775 UND458759:UND458775 UWZ458759:UWZ458775 VGV458759:VGV458775 VQR458759:VQR458775 WAN458759:WAN458775 WKJ458759:WKJ458775 WUF458759:WUF458775 E524295:E524311 HT524295:HT524311 RP524295:RP524311 ABL524295:ABL524311 ALH524295:ALH524311 AVD524295:AVD524311 BEZ524295:BEZ524311 BOV524295:BOV524311 BYR524295:BYR524311 CIN524295:CIN524311 CSJ524295:CSJ524311 DCF524295:DCF524311 DMB524295:DMB524311 DVX524295:DVX524311 EFT524295:EFT524311 EPP524295:EPP524311 EZL524295:EZL524311 FJH524295:FJH524311 FTD524295:FTD524311 GCZ524295:GCZ524311 GMV524295:GMV524311 GWR524295:GWR524311 HGN524295:HGN524311 HQJ524295:HQJ524311 IAF524295:IAF524311 IKB524295:IKB524311 ITX524295:ITX524311 JDT524295:JDT524311 JNP524295:JNP524311 JXL524295:JXL524311 KHH524295:KHH524311 KRD524295:KRD524311 LAZ524295:LAZ524311 LKV524295:LKV524311 LUR524295:LUR524311 MEN524295:MEN524311 MOJ524295:MOJ524311 MYF524295:MYF524311 NIB524295:NIB524311 NRX524295:NRX524311 OBT524295:OBT524311 OLP524295:OLP524311 OVL524295:OVL524311 PFH524295:PFH524311 PPD524295:PPD524311 PYZ524295:PYZ524311 QIV524295:QIV524311 QSR524295:QSR524311 RCN524295:RCN524311 RMJ524295:RMJ524311 RWF524295:RWF524311 SGB524295:SGB524311 SPX524295:SPX524311 SZT524295:SZT524311 TJP524295:TJP524311 TTL524295:TTL524311 UDH524295:UDH524311 UND524295:UND524311 UWZ524295:UWZ524311 VGV524295:VGV524311 VQR524295:VQR524311 WAN524295:WAN524311 WKJ524295:WKJ524311 WUF524295:WUF524311 E589831:E589847 HT589831:HT589847 RP589831:RP589847 ABL589831:ABL589847 ALH589831:ALH589847 AVD589831:AVD589847 BEZ589831:BEZ589847 BOV589831:BOV589847 BYR589831:BYR589847 CIN589831:CIN589847 CSJ589831:CSJ589847 DCF589831:DCF589847 DMB589831:DMB589847 DVX589831:DVX589847 EFT589831:EFT589847 EPP589831:EPP589847 EZL589831:EZL589847 FJH589831:FJH589847 FTD589831:FTD589847 GCZ589831:GCZ589847 GMV589831:GMV589847 GWR589831:GWR589847 HGN589831:HGN589847 HQJ589831:HQJ589847 IAF589831:IAF589847 IKB589831:IKB589847 ITX589831:ITX589847 JDT589831:JDT589847 JNP589831:JNP589847 JXL589831:JXL589847 KHH589831:KHH589847 KRD589831:KRD589847 LAZ589831:LAZ589847 LKV589831:LKV589847 LUR589831:LUR589847 MEN589831:MEN589847 MOJ589831:MOJ589847 MYF589831:MYF589847 NIB589831:NIB589847 NRX589831:NRX589847 OBT589831:OBT589847 OLP589831:OLP589847 OVL589831:OVL589847 PFH589831:PFH589847 PPD589831:PPD589847 PYZ589831:PYZ589847 QIV589831:QIV589847 QSR589831:QSR589847 RCN589831:RCN589847 RMJ589831:RMJ589847 RWF589831:RWF589847 SGB589831:SGB589847 SPX589831:SPX589847 SZT589831:SZT589847 TJP589831:TJP589847 TTL589831:TTL589847 UDH589831:UDH589847 UND589831:UND589847 UWZ589831:UWZ589847 VGV589831:VGV589847 VQR589831:VQR589847 WAN589831:WAN589847 WKJ589831:WKJ589847 WUF589831:WUF589847 E655367:E655383 HT655367:HT655383 RP655367:RP655383 ABL655367:ABL655383 ALH655367:ALH655383 AVD655367:AVD655383 BEZ655367:BEZ655383 BOV655367:BOV655383 BYR655367:BYR655383 CIN655367:CIN655383 CSJ655367:CSJ655383 DCF655367:DCF655383 DMB655367:DMB655383 DVX655367:DVX655383 EFT655367:EFT655383 EPP655367:EPP655383 EZL655367:EZL655383 FJH655367:FJH655383 FTD655367:FTD655383 GCZ655367:GCZ655383 GMV655367:GMV655383 GWR655367:GWR655383 HGN655367:HGN655383 HQJ655367:HQJ655383 IAF655367:IAF655383 IKB655367:IKB655383 ITX655367:ITX655383 JDT655367:JDT655383 JNP655367:JNP655383 JXL655367:JXL655383 KHH655367:KHH655383 KRD655367:KRD655383 LAZ655367:LAZ655383 LKV655367:LKV655383 LUR655367:LUR655383 MEN655367:MEN655383 MOJ655367:MOJ655383 MYF655367:MYF655383 NIB655367:NIB655383 NRX655367:NRX655383 OBT655367:OBT655383 OLP655367:OLP655383 OVL655367:OVL655383 PFH655367:PFH655383 PPD655367:PPD655383 PYZ655367:PYZ655383 QIV655367:QIV655383 QSR655367:QSR655383 RCN655367:RCN655383 RMJ655367:RMJ655383 RWF655367:RWF655383 SGB655367:SGB655383 SPX655367:SPX655383 SZT655367:SZT655383 TJP655367:TJP655383 TTL655367:TTL655383 UDH655367:UDH655383 UND655367:UND655383 UWZ655367:UWZ655383 VGV655367:VGV655383 VQR655367:VQR655383 WAN655367:WAN655383 WKJ655367:WKJ655383 WUF655367:WUF655383 E720903:E720919 HT720903:HT720919 RP720903:RP720919 ABL720903:ABL720919 ALH720903:ALH720919 AVD720903:AVD720919 BEZ720903:BEZ720919 BOV720903:BOV720919 BYR720903:BYR720919 CIN720903:CIN720919 CSJ720903:CSJ720919 DCF720903:DCF720919 DMB720903:DMB720919 DVX720903:DVX720919 EFT720903:EFT720919 EPP720903:EPP720919 EZL720903:EZL720919 FJH720903:FJH720919 FTD720903:FTD720919 GCZ720903:GCZ720919 GMV720903:GMV720919 GWR720903:GWR720919 HGN720903:HGN720919 HQJ720903:HQJ720919 IAF720903:IAF720919 IKB720903:IKB720919 ITX720903:ITX720919 JDT720903:JDT720919 JNP720903:JNP720919 JXL720903:JXL720919 KHH720903:KHH720919 KRD720903:KRD720919 LAZ720903:LAZ720919 LKV720903:LKV720919 LUR720903:LUR720919 MEN720903:MEN720919 MOJ720903:MOJ720919 MYF720903:MYF720919 NIB720903:NIB720919 NRX720903:NRX720919 OBT720903:OBT720919 OLP720903:OLP720919 OVL720903:OVL720919 PFH720903:PFH720919 PPD720903:PPD720919 PYZ720903:PYZ720919 QIV720903:QIV720919 QSR720903:QSR720919 RCN720903:RCN720919 RMJ720903:RMJ720919 RWF720903:RWF720919 SGB720903:SGB720919 SPX720903:SPX720919 SZT720903:SZT720919 TJP720903:TJP720919 TTL720903:TTL720919 UDH720903:UDH720919 UND720903:UND720919 UWZ720903:UWZ720919 VGV720903:VGV720919 VQR720903:VQR720919 WAN720903:WAN720919 WKJ720903:WKJ720919 WUF720903:WUF720919 E786439:E786455 HT786439:HT786455 RP786439:RP786455 ABL786439:ABL786455 ALH786439:ALH786455 AVD786439:AVD786455 BEZ786439:BEZ786455 BOV786439:BOV786455 BYR786439:BYR786455 CIN786439:CIN786455 CSJ786439:CSJ786455 DCF786439:DCF786455 DMB786439:DMB786455 DVX786439:DVX786455 EFT786439:EFT786455 EPP786439:EPP786455 EZL786439:EZL786455 FJH786439:FJH786455 FTD786439:FTD786455 GCZ786439:GCZ786455 GMV786439:GMV786455 GWR786439:GWR786455 HGN786439:HGN786455 HQJ786439:HQJ786455 IAF786439:IAF786455 IKB786439:IKB786455 ITX786439:ITX786455 JDT786439:JDT786455 JNP786439:JNP786455 JXL786439:JXL786455 KHH786439:KHH786455 KRD786439:KRD786455 LAZ786439:LAZ786455 LKV786439:LKV786455 LUR786439:LUR786455 MEN786439:MEN786455 MOJ786439:MOJ786455 MYF786439:MYF786455 NIB786439:NIB786455 NRX786439:NRX786455 OBT786439:OBT786455 OLP786439:OLP786455 OVL786439:OVL786455 PFH786439:PFH786455 PPD786439:PPD786455 PYZ786439:PYZ786455 QIV786439:QIV786455 QSR786439:QSR786455 RCN786439:RCN786455 RMJ786439:RMJ786455 RWF786439:RWF786455 SGB786439:SGB786455 SPX786439:SPX786455 SZT786439:SZT786455 TJP786439:TJP786455 TTL786439:TTL786455 UDH786439:UDH786455 UND786439:UND786455 UWZ786439:UWZ786455 VGV786439:VGV786455 VQR786439:VQR786455 WAN786439:WAN786455 WKJ786439:WKJ786455 WUF786439:WUF786455 E851975:E851991 HT851975:HT851991 RP851975:RP851991 ABL851975:ABL851991 ALH851975:ALH851991 AVD851975:AVD851991 BEZ851975:BEZ851991 BOV851975:BOV851991 BYR851975:BYR851991 CIN851975:CIN851991 CSJ851975:CSJ851991 DCF851975:DCF851991 DMB851975:DMB851991 DVX851975:DVX851991 EFT851975:EFT851991 EPP851975:EPP851991 EZL851975:EZL851991 FJH851975:FJH851991 FTD851975:FTD851991 GCZ851975:GCZ851991 GMV851975:GMV851991 GWR851975:GWR851991 HGN851975:HGN851991 HQJ851975:HQJ851991 IAF851975:IAF851991 IKB851975:IKB851991 ITX851975:ITX851991 JDT851975:JDT851991 JNP851975:JNP851991 JXL851975:JXL851991 KHH851975:KHH851991 KRD851975:KRD851991 LAZ851975:LAZ851991 LKV851975:LKV851991 LUR851975:LUR851991 MEN851975:MEN851991 MOJ851975:MOJ851991 MYF851975:MYF851991 NIB851975:NIB851991 NRX851975:NRX851991 OBT851975:OBT851991 OLP851975:OLP851991 OVL851975:OVL851991 PFH851975:PFH851991 PPD851975:PPD851991 PYZ851975:PYZ851991 QIV851975:QIV851991 QSR851975:QSR851991 RCN851975:RCN851991 RMJ851975:RMJ851991 RWF851975:RWF851991 SGB851975:SGB851991 SPX851975:SPX851991 SZT851975:SZT851991 TJP851975:TJP851991 TTL851975:TTL851991 UDH851975:UDH851991 UND851975:UND851991 UWZ851975:UWZ851991 VGV851975:VGV851991 VQR851975:VQR851991 WAN851975:WAN851991 WKJ851975:WKJ851991 WUF851975:WUF851991 E917511:E917527 HT917511:HT917527 RP917511:RP917527 ABL917511:ABL917527 ALH917511:ALH917527 AVD917511:AVD917527 BEZ917511:BEZ917527 BOV917511:BOV917527 BYR917511:BYR917527 CIN917511:CIN917527 CSJ917511:CSJ917527 DCF917511:DCF917527 DMB917511:DMB917527 DVX917511:DVX917527 EFT917511:EFT917527 EPP917511:EPP917527 EZL917511:EZL917527 FJH917511:FJH917527 FTD917511:FTD917527 GCZ917511:GCZ917527 GMV917511:GMV917527 GWR917511:GWR917527 HGN917511:HGN917527 HQJ917511:HQJ917527 IAF917511:IAF917527 IKB917511:IKB917527 ITX917511:ITX917527 JDT917511:JDT917527 JNP917511:JNP917527 JXL917511:JXL917527 KHH917511:KHH917527 KRD917511:KRD917527 LAZ917511:LAZ917527 LKV917511:LKV917527 LUR917511:LUR917527 MEN917511:MEN917527 MOJ917511:MOJ917527 MYF917511:MYF917527 NIB917511:NIB917527 NRX917511:NRX917527 OBT917511:OBT917527 OLP917511:OLP917527 OVL917511:OVL917527 PFH917511:PFH917527 PPD917511:PPD917527 PYZ917511:PYZ917527 QIV917511:QIV917527 QSR917511:QSR917527 RCN917511:RCN917527 RMJ917511:RMJ917527 RWF917511:RWF917527 SGB917511:SGB917527 SPX917511:SPX917527 SZT917511:SZT917527 TJP917511:TJP917527 TTL917511:TTL917527 UDH917511:UDH917527 UND917511:UND917527 UWZ917511:UWZ917527 VGV917511:VGV917527 VQR917511:VQR917527 WAN917511:WAN917527 WKJ917511:WKJ917527 WUF917511:WUF917527 E983047:E983063 HT983047:HT983063 RP983047:RP983063 ABL983047:ABL983063 ALH983047:ALH983063 AVD983047:AVD983063 BEZ983047:BEZ983063 BOV983047:BOV983063 BYR983047:BYR983063 CIN983047:CIN983063 CSJ983047:CSJ983063 DCF983047:DCF983063 DMB983047:DMB983063 DVX983047:DVX983063 EFT983047:EFT983063 EPP983047:EPP983063 EZL983047:EZL983063 FJH983047:FJH983063 FTD983047:FTD983063 GCZ983047:GCZ983063 GMV983047:GMV983063 GWR983047:GWR983063 HGN983047:HGN983063 HQJ983047:HQJ983063 IAF983047:IAF983063 IKB983047:IKB983063 ITX983047:ITX983063 JDT983047:JDT983063 JNP983047:JNP983063 JXL983047:JXL983063 KHH983047:KHH983063 KRD983047:KRD983063 LAZ983047:LAZ983063 LKV983047:LKV983063 LUR983047:LUR983063 MEN983047:MEN983063 MOJ983047:MOJ983063 MYF983047:MYF983063 NIB983047:NIB983063 NRX983047:NRX983063 OBT983047:OBT983063 OLP983047:OLP983063 OVL983047:OVL983063 PFH983047:PFH983063 PPD983047:PPD983063 PYZ983047:PYZ983063 QIV983047:QIV983063 QSR983047:QSR983063 RCN983047:RCN983063 RMJ983047:RMJ983063 RWF983047:RWF983063 SGB983047:SGB983063 SPX983047:SPX983063 SZT983047:SZT983063 TJP983047:TJP983063 TTL983047:TTL983063 UDH983047:UDH983063 UND983047:UND983063 UWZ983047:UWZ983063 VGV983047:VGV983063 VQR983047:VQR983063 WAN983047:WAN983063 WKJ983047:WKJ983063 WUF983047:WUF983063 A26 HP26 RL26 ABH26 ALD26 AUZ26 BEV26 BOR26 BYN26 CIJ26 CSF26 DCB26 DLX26 DVT26 EFP26 EPL26 EZH26 FJD26 FSZ26 GCV26 GMR26 GWN26 HGJ26 HQF26 IAB26 IJX26 ITT26 JDP26 JNL26 JXH26 KHD26 KQZ26 LAV26 LKR26 LUN26 MEJ26 MOF26 MYB26 NHX26 NRT26 OBP26 OLL26 OVH26 PFD26 POZ26 PYV26 QIR26 QSN26 RCJ26 RMF26 RWB26 SFX26 SPT26 SZP26 TJL26 TTH26 UDD26 UMZ26 UWV26 VGR26 VQN26 WAJ26 WKF26 WUB26 A65559 HP65559 RL65559 ABH65559 ALD65559 AUZ65559 BEV65559 BOR65559 BYN65559 CIJ65559 CSF65559 DCB65559 DLX65559 DVT65559 EFP65559 EPL65559 EZH65559 FJD65559 FSZ65559 GCV65559 GMR65559 GWN65559 HGJ65559 HQF65559 IAB65559 IJX65559 ITT65559 JDP65559 JNL65559 JXH65559 KHD65559 KQZ65559 LAV65559 LKR65559 LUN65559 MEJ65559 MOF65559 MYB65559 NHX65559 NRT65559 OBP65559 OLL65559 OVH65559 PFD65559 POZ65559 PYV65559 QIR65559 QSN65559 RCJ65559 RMF65559 RWB65559 SFX65559 SPT65559 SZP65559 TJL65559 TTH65559 UDD65559 UMZ65559 UWV65559 VGR65559 VQN65559 WAJ65559 WKF65559 WUB65559 A131095 HP131095 RL131095 ABH131095 ALD131095 AUZ131095 BEV131095 BOR131095 BYN131095 CIJ131095 CSF131095 DCB131095 DLX131095 DVT131095 EFP131095 EPL131095 EZH131095 FJD131095 FSZ131095 GCV131095 GMR131095 GWN131095 HGJ131095 HQF131095 IAB131095 IJX131095 ITT131095 JDP131095 JNL131095 JXH131095 KHD131095 KQZ131095 LAV131095 LKR131095 LUN131095 MEJ131095 MOF131095 MYB131095 NHX131095 NRT131095 OBP131095 OLL131095 OVH131095 PFD131095 POZ131095 PYV131095 QIR131095 QSN131095 RCJ131095 RMF131095 RWB131095 SFX131095 SPT131095 SZP131095 TJL131095 TTH131095 UDD131095 UMZ131095 UWV131095 VGR131095 VQN131095 WAJ131095 WKF131095 WUB131095 A196631 HP196631 RL196631 ABH196631 ALD196631 AUZ196631 BEV196631 BOR196631 BYN196631 CIJ196631 CSF196631 DCB196631 DLX196631 DVT196631 EFP196631 EPL196631 EZH196631 FJD196631 FSZ196631 GCV196631 GMR196631 GWN196631 HGJ196631 HQF196631 IAB196631 IJX196631 ITT196631 JDP196631 JNL196631 JXH196631 KHD196631 KQZ196631 LAV196631 LKR196631 LUN196631 MEJ196631 MOF196631 MYB196631 NHX196631 NRT196631 OBP196631 OLL196631 OVH196631 PFD196631 POZ196631 PYV196631 QIR196631 QSN196631 RCJ196631 RMF196631 RWB196631 SFX196631 SPT196631 SZP196631 TJL196631 TTH196631 UDD196631 UMZ196631 UWV196631 VGR196631 VQN196631 WAJ196631 WKF196631 WUB196631 A262167 HP262167 RL262167 ABH262167 ALD262167 AUZ262167 BEV262167 BOR262167 BYN262167 CIJ262167 CSF262167 DCB262167 DLX262167 DVT262167 EFP262167 EPL262167 EZH262167 FJD262167 FSZ262167 GCV262167 GMR262167 GWN262167 HGJ262167 HQF262167 IAB262167 IJX262167 ITT262167 JDP262167 JNL262167 JXH262167 KHD262167 KQZ262167 LAV262167 LKR262167 LUN262167 MEJ262167 MOF262167 MYB262167 NHX262167 NRT262167 OBP262167 OLL262167 OVH262167 PFD262167 POZ262167 PYV262167 QIR262167 QSN262167 RCJ262167 RMF262167 RWB262167 SFX262167 SPT262167 SZP262167 TJL262167 TTH262167 UDD262167 UMZ262167 UWV262167 VGR262167 VQN262167 WAJ262167 WKF262167 WUB262167 A327703 HP327703 RL327703 ABH327703 ALD327703 AUZ327703 BEV327703 BOR327703 BYN327703 CIJ327703 CSF327703 DCB327703 DLX327703 DVT327703 EFP327703 EPL327703 EZH327703 FJD327703 FSZ327703 GCV327703 GMR327703 GWN327703 HGJ327703 HQF327703 IAB327703 IJX327703 ITT327703 JDP327703 JNL327703 JXH327703 KHD327703 KQZ327703 LAV327703 LKR327703 LUN327703 MEJ327703 MOF327703 MYB327703 NHX327703 NRT327703 OBP327703 OLL327703 OVH327703 PFD327703 POZ327703 PYV327703 QIR327703 QSN327703 RCJ327703 RMF327703 RWB327703 SFX327703 SPT327703 SZP327703 TJL327703 TTH327703 UDD327703 UMZ327703 UWV327703 VGR327703 VQN327703 WAJ327703 WKF327703 WUB327703 A393239 HP393239 RL393239 ABH393239 ALD393239 AUZ393239 BEV393239 BOR393239 BYN393239 CIJ393239 CSF393239 DCB393239 DLX393239 DVT393239 EFP393239 EPL393239 EZH393239 FJD393239 FSZ393239 GCV393239 GMR393239 GWN393239 HGJ393239 HQF393239 IAB393239 IJX393239 ITT393239 JDP393239 JNL393239 JXH393239 KHD393239 KQZ393239 LAV393239 LKR393239 LUN393239 MEJ393239 MOF393239 MYB393239 NHX393239 NRT393239 OBP393239 OLL393239 OVH393239 PFD393239 POZ393239 PYV393239 QIR393239 QSN393239 RCJ393239 RMF393239 RWB393239 SFX393239 SPT393239 SZP393239 TJL393239 TTH393239 UDD393239 UMZ393239 UWV393239 VGR393239 VQN393239 WAJ393239 WKF393239 WUB393239 A458775 HP458775 RL458775 ABH458775 ALD458775 AUZ458775 BEV458775 BOR458775 BYN458775 CIJ458775 CSF458775 DCB458775 DLX458775 DVT458775 EFP458775 EPL458775 EZH458775 FJD458775 FSZ458775 GCV458775 GMR458775 GWN458775 HGJ458775 HQF458775 IAB458775 IJX458775 ITT458775 JDP458775 JNL458775 JXH458775 KHD458775 KQZ458775 LAV458775 LKR458775 LUN458775 MEJ458775 MOF458775 MYB458775 NHX458775 NRT458775 OBP458775 OLL458775 OVH458775 PFD458775 POZ458775 PYV458775 QIR458775 QSN458775 RCJ458775 RMF458775 RWB458775 SFX458775 SPT458775 SZP458775 TJL458775 TTH458775 UDD458775 UMZ458775 UWV458775 VGR458775 VQN458775 WAJ458775 WKF458775 WUB458775 A524311 HP524311 RL524311 ABH524311 ALD524311 AUZ524311 BEV524311 BOR524311 BYN524311 CIJ524311 CSF524311 DCB524311 DLX524311 DVT524311 EFP524311 EPL524311 EZH524311 FJD524311 FSZ524311 GCV524311 GMR524311 GWN524311 HGJ524311 HQF524311 IAB524311 IJX524311 ITT524311 JDP524311 JNL524311 JXH524311 KHD524311 KQZ524311 LAV524311 LKR524311 LUN524311 MEJ524311 MOF524311 MYB524311 NHX524311 NRT524311 OBP524311 OLL524311 OVH524311 PFD524311 POZ524311 PYV524311 QIR524311 QSN524311 RCJ524311 RMF524311 RWB524311 SFX524311 SPT524311 SZP524311 TJL524311 TTH524311 UDD524311 UMZ524311 UWV524311 VGR524311 VQN524311 WAJ524311 WKF524311 WUB524311 A589847 HP589847 RL589847 ABH589847 ALD589847 AUZ589847 BEV589847 BOR589847 BYN589847 CIJ589847 CSF589847 DCB589847 DLX589847 DVT589847 EFP589847 EPL589847 EZH589847 FJD589847 FSZ589847 GCV589847 GMR589847 GWN589847 HGJ589847 HQF589847 IAB589847 IJX589847 ITT589847 JDP589847 JNL589847 JXH589847 KHD589847 KQZ589847 LAV589847 LKR589847 LUN589847 MEJ589847 MOF589847 MYB589847 NHX589847 NRT589847 OBP589847 OLL589847 OVH589847 PFD589847 POZ589847 PYV589847 QIR589847 QSN589847 RCJ589847 RMF589847 RWB589847 SFX589847 SPT589847 SZP589847 TJL589847 TTH589847 UDD589847 UMZ589847 UWV589847 VGR589847 VQN589847 WAJ589847 WKF589847 WUB589847 A655383 HP655383 RL655383 ABH655383 ALD655383 AUZ655383 BEV655383 BOR655383 BYN655383 CIJ655383 CSF655383 DCB655383 DLX655383 DVT655383 EFP655383 EPL655383 EZH655383 FJD655383 FSZ655383 GCV655383 GMR655383 GWN655383 HGJ655383 HQF655383 IAB655383 IJX655383 ITT655383 JDP655383 JNL655383 JXH655383 KHD655383 KQZ655383 LAV655383 LKR655383 LUN655383 MEJ655383 MOF655383 MYB655383 NHX655383 NRT655383 OBP655383 OLL655383 OVH655383 PFD655383 POZ655383 PYV655383 QIR655383 QSN655383 RCJ655383 RMF655383 RWB655383 SFX655383 SPT655383 SZP655383 TJL655383 TTH655383 UDD655383 UMZ655383 UWV655383 VGR655383 VQN655383 WAJ655383 WKF655383 WUB655383 A720919 HP720919 RL720919 ABH720919 ALD720919 AUZ720919 BEV720919 BOR720919 BYN720919 CIJ720919 CSF720919 DCB720919 DLX720919 DVT720919 EFP720919 EPL720919 EZH720919 FJD720919 FSZ720919 GCV720919 GMR720919 GWN720919 HGJ720919 HQF720919 IAB720919 IJX720919 ITT720919 JDP720919 JNL720919 JXH720919 KHD720919 KQZ720919 LAV720919 LKR720919 LUN720919 MEJ720919 MOF720919 MYB720919 NHX720919 NRT720919 OBP720919 OLL720919 OVH720919 PFD720919 POZ720919 PYV720919 QIR720919 QSN720919 RCJ720919 RMF720919 RWB720919 SFX720919 SPT720919 SZP720919 TJL720919 TTH720919 UDD720919 UMZ720919 UWV720919 VGR720919 VQN720919 WAJ720919 WKF720919 WUB720919 A786455 HP786455 RL786455 ABH786455 ALD786455 AUZ786455 BEV786455 BOR786455 BYN786455 CIJ786455 CSF786455 DCB786455 DLX786455 DVT786455 EFP786455 EPL786455 EZH786455 FJD786455 FSZ786455 GCV786455 GMR786455 GWN786455 HGJ786455 HQF786455 IAB786455 IJX786455 ITT786455 JDP786455 JNL786455 JXH786455 KHD786455 KQZ786455 LAV786455 LKR786455 LUN786455 MEJ786455 MOF786455 MYB786455 NHX786455 NRT786455 OBP786455 OLL786455 OVH786455 PFD786455 POZ786455 PYV786455 QIR786455 QSN786455 RCJ786455 RMF786455 RWB786455 SFX786455 SPT786455 SZP786455 TJL786455 TTH786455 UDD786455 UMZ786455 UWV786455 VGR786455 VQN786455 WAJ786455 WKF786455 WUB786455 A851991 HP851991 RL851991 ABH851991 ALD851991 AUZ851991 BEV851991 BOR851991 BYN851991 CIJ851991 CSF851991 DCB851991 DLX851991 DVT851991 EFP851991 EPL851991 EZH851991 FJD851991 FSZ851991 GCV851991 GMR851991 GWN851991 HGJ851991 HQF851991 IAB851991 IJX851991 ITT851991 JDP851991 JNL851991 JXH851991 KHD851991 KQZ851991 LAV851991 LKR851991 LUN851991 MEJ851991 MOF851991 MYB851991 NHX851991 NRT851991 OBP851991 OLL851991 OVH851991 PFD851991 POZ851991 PYV851991 QIR851991 QSN851991 RCJ851991 RMF851991 RWB851991 SFX851991 SPT851991 SZP851991 TJL851991 TTH851991 UDD851991 UMZ851991 UWV851991 VGR851991 VQN851991 WAJ851991 WKF851991 WUB851991 A917527 HP917527 RL917527 ABH917527 ALD917527 AUZ917527 BEV917527 BOR917527 BYN917527 CIJ917527 CSF917527 DCB917527 DLX917527 DVT917527 EFP917527 EPL917527 EZH917527 FJD917527 FSZ917527 GCV917527 GMR917527 GWN917527 HGJ917527 HQF917527 IAB917527 IJX917527 ITT917527 JDP917527 JNL917527 JXH917527 KHD917527 KQZ917527 LAV917527 LKR917527 LUN917527 MEJ917527 MOF917527 MYB917527 NHX917527 NRT917527 OBP917527 OLL917527 OVH917527 PFD917527 POZ917527 PYV917527 QIR917527 QSN917527 RCJ917527 RMF917527 RWB917527 SFX917527 SPT917527 SZP917527 TJL917527 TTH917527 UDD917527 UMZ917527 UWV917527 VGR917527 VQN917527 WAJ917527 WKF917527 WUB917527 A983063 HP983063 RL983063 ABH983063 ALD983063 AUZ983063 BEV983063 BOR983063 BYN983063 CIJ983063 CSF983063 DCB983063 DLX983063 DVT983063 EFP983063 EPL983063 EZH983063 FJD983063 FSZ983063 GCV983063 GMR983063 GWN983063 HGJ983063 HQF983063 IAB983063 IJX983063 ITT983063 JDP983063 JNL983063 JXH983063 KHD983063 KQZ983063 LAV983063 LKR983063 LUN983063 MEJ983063 MOF983063 MYB983063 NHX983063 NRT983063 OBP983063 OLL983063 OVH983063 PFD983063 POZ983063 PYV983063 QIR983063 QSN983063 RCJ983063 RMF983063 RWB983063 SFX983063 SPT983063 SZP983063 TJL983063 TTH983063 UDD983063 UMZ983063 UWV983063 VGR983063 VQN983063 WAJ983063 WKF983063 WUB983063 E28:E30 HT28:HT30 RP28:RP30 ABL28:ABL30 ALH28:ALH30 AVD28:AVD30 BEZ28:BEZ30 BOV28:BOV30 BYR28:BYR30 CIN28:CIN30 CSJ28:CSJ30 DCF28:DCF30 DMB28:DMB30 DVX28:DVX30 EFT28:EFT30 EPP28:EPP30 EZL28:EZL30 FJH28:FJH30 FTD28:FTD30 GCZ28:GCZ30 GMV28:GMV30 GWR28:GWR30 HGN28:HGN30 HQJ28:HQJ30 IAF28:IAF30 IKB28:IKB30 ITX28:ITX30 JDT28:JDT30 JNP28:JNP30 JXL28:JXL30 KHH28:KHH30 KRD28:KRD30 LAZ28:LAZ30 LKV28:LKV30 LUR28:LUR30 MEN28:MEN30 MOJ28:MOJ30 MYF28:MYF30 NIB28:NIB30 NRX28:NRX30 OBT28:OBT30 OLP28:OLP30 OVL28:OVL30 PFH28:PFH30 PPD28:PPD30 PYZ28:PYZ30 QIV28:QIV30 QSR28:QSR30 RCN28:RCN30 RMJ28:RMJ30 RWF28:RWF30 SGB28:SGB30 SPX28:SPX30 SZT28:SZT30 TJP28:TJP30 TTL28:TTL30 UDH28:UDH30 UND28:UND30 UWZ28:UWZ30 VGV28:VGV30 VQR28:VQR30 WAN28:WAN30 WKJ28:WKJ30 WUF28:WUF30 E65561:E65563 HT65561:HT65563 RP65561:RP65563 ABL65561:ABL65563 ALH65561:ALH65563 AVD65561:AVD65563 BEZ65561:BEZ65563 BOV65561:BOV65563 BYR65561:BYR65563 CIN65561:CIN65563 CSJ65561:CSJ65563 DCF65561:DCF65563 DMB65561:DMB65563 DVX65561:DVX65563 EFT65561:EFT65563 EPP65561:EPP65563 EZL65561:EZL65563 FJH65561:FJH65563 FTD65561:FTD65563 GCZ65561:GCZ65563 GMV65561:GMV65563 GWR65561:GWR65563 HGN65561:HGN65563 HQJ65561:HQJ65563 IAF65561:IAF65563 IKB65561:IKB65563 ITX65561:ITX65563 JDT65561:JDT65563 JNP65561:JNP65563 JXL65561:JXL65563 KHH65561:KHH65563 KRD65561:KRD65563 LAZ65561:LAZ65563 LKV65561:LKV65563 LUR65561:LUR65563 MEN65561:MEN65563 MOJ65561:MOJ65563 MYF65561:MYF65563 NIB65561:NIB65563 NRX65561:NRX65563 OBT65561:OBT65563 OLP65561:OLP65563 OVL65561:OVL65563 PFH65561:PFH65563 PPD65561:PPD65563 PYZ65561:PYZ65563 QIV65561:QIV65563 QSR65561:QSR65563 RCN65561:RCN65563 RMJ65561:RMJ65563 RWF65561:RWF65563 SGB65561:SGB65563 SPX65561:SPX65563 SZT65561:SZT65563 TJP65561:TJP65563 TTL65561:TTL65563 UDH65561:UDH65563 UND65561:UND65563 UWZ65561:UWZ65563 VGV65561:VGV65563 VQR65561:VQR65563 WAN65561:WAN65563 WKJ65561:WKJ65563 WUF65561:WUF65563 E131097:E131099 HT131097:HT131099 RP131097:RP131099 ABL131097:ABL131099 ALH131097:ALH131099 AVD131097:AVD131099 BEZ131097:BEZ131099 BOV131097:BOV131099 BYR131097:BYR131099 CIN131097:CIN131099 CSJ131097:CSJ131099 DCF131097:DCF131099 DMB131097:DMB131099 DVX131097:DVX131099 EFT131097:EFT131099 EPP131097:EPP131099 EZL131097:EZL131099 FJH131097:FJH131099 FTD131097:FTD131099 GCZ131097:GCZ131099 GMV131097:GMV131099 GWR131097:GWR131099 HGN131097:HGN131099 HQJ131097:HQJ131099 IAF131097:IAF131099 IKB131097:IKB131099 ITX131097:ITX131099 JDT131097:JDT131099 JNP131097:JNP131099 JXL131097:JXL131099 KHH131097:KHH131099 KRD131097:KRD131099 LAZ131097:LAZ131099 LKV131097:LKV131099 LUR131097:LUR131099 MEN131097:MEN131099 MOJ131097:MOJ131099 MYF131097:MYF131099 NIB131097:NIB131099 NRX131097:NRX131099 OBT131097:OBT131099 OLP131097:OLP131099 OVL131097:OVL131099 PFH131097:PFH131099 PPD131097:PPD131099 PYZ131097:PYZ131099 QIV131097:QIV131099 QSR131097:QSR131099 RCN131097:RCN131099 RMJ131097:RMJ131099 RWF131097:RWF131099 SGB131097:SGB131099 SPX131097:SPX131099 SZT131097:SZT131099 TJP131097:TJP131099 TTL131097:TTL131099 UDH131097:UDH131099 UND131097:UND131099 UWZ131097:UWZ131099 VGV131097:VGV131099 VQR131097:VQR131099 WAN131097:WAN131099 WKJ131097:WKJ131099 WUF131097:WUF131099 E196633:E196635 HT196633:HT196635 RP196633:RP196635 ABL196633:ABL196635 ALH196633:ALH196635 AVD196633:AVD196635 BEZ196633:BEZ196635 BOV196633:BOV196635 BYR196633:BYR196635 CIN196633:CIN196635 CSJ196633:CSJ196635 DCF196633:DCF196635 DMB196633:DMB196635 DVX196633:DVX196635 EFT196633:EFT196635 EPP196633:EPP196635 EZL196633:EZL196635 FJH196633:FJH196635 FTD196633:FTD196635 GCZ196633:GCZ196635 GMV196633:GMV196635 GWR196633:GWR196635 HGN196633:HGN196635 HQJ196633:HQJ196635 IAF196633:IAF196635 IKB196633:IKB196635 ITX196633:ITX196635 JDT196633:JDT196635 JNP196633:JNP196635 JXL196633:JXL196635 KHH196633:KHH196635 KRD196633:KRD196635 LAZ196633:LAZ196635 LKV196633:LKV196635 LUR196633:LUR196635 MEN196633:MEN196635 MOJ196633:MOJ196635 MYF196633:MYF196635 NIB196633:NIB196635 NRX196633:NRX196635 OBT196633:OBT196635 OLP196633:OLP196635 OVL196633:OVL196635 PFH196633:PFH196635 PPD196633:PPD196635 PYZ196633:PYZ196635 QIV196633:QIV196635 QSR196633:QSR196635 RCN196633:RCN196635 RMJ196633:RMJ196635 RWF196633:RWF196635 SGB196633:SGB196635 SPX196633:SPX196635 SZT196633:SZT196635 TJP196633:TJP196635 TTL196633:TTL196635 UDH196633:UDH196635 UND196633:UND196635 UWZ196633:UWZ196635 VGV196633:VGV196635 VQR196633:VQR196635 WAN196633:WAN196635 WKJ196633:WKJ196635 WUF196633:WUF196635 E262169:E262171 HT262169:HT262171 RP262169:RP262171 ABL262169:ABL262171 ALH262169:ALH262171 AVD262169:AVD262171 BEZ262169:BEZ262171 BOV262169:BOV262171 BYR262169:BYR262171 CIN262169:CIN262171 CSJ262169:CSJ262171 DCF262169:DCF262171 DMB262169:DMB262171 DVX262169:DVX262171 EFT262169:EFT262171 EPP262169:EPP262171 EZL262169:EZL262171 FJH262169:FJH262171 FTD262169:FTD262171 GCZ262169:GCZ262171 GMV262169:GMV262171 GWR262169:GWR262171 HGN262169:HGN262171 HQJ262169:HQJ262171 IAF262169:IAF262171 IKB262169:IKB262171 ITX262169:ITX262171 JDT262169:JDT262171 JNP262169:JNP262171 JXL262169:JXL262171 KHH262169:KHH262171 KRD262169:KRD262171 LAZ262169:LAZ262171 LKV262169:LKV262171 LUR262169:LUR262171 MEN262169:MEN262171 MOJ262169:MOJ262171 MYF262169:MYF262171 NIB262169:NIB262171 NRX262169:NRX262171 OBT262169:OBT262171 OLP262169:OLP262171 OVL262169:OVL262171 PFH262169:PFH262171 PPD262169:PPD262171 PYZ262169:PYZ262171 QIV262169:QIV262171 QSR262169:QSR262171 RCN262169:RCN262171 RMJ262169:RMJ262171 RWF262169:RWF262171 SGB262169:SGB262171 SPX262169:SPX262171 SZT262169:SZT262171 TJP262169:TJP262171 TTL262169:TTL262171 UDH262169:UDH262171 UND262169:UND262171 UWZ262169:UWZ262171 VGV262169:VGV262171 VQR262169:VQR262171 WAN262169:WAN262171 WKJ262169:WKJ262171 WUF262169:WUF262171 E327705:E327707 HT327705:HT327707 RP327705:RP327707 ABL327705:ABL327707 ALH327705:ALH327707 AVD327705:AVD327707 BEZ327705:BEZ327707 BOV327705:BOV327707 BYR327705:BYR327707 CIN327705:CIN327707 CSJ327705:CSJ327707 DCF327705:DCF327707 DMB327705:DMB327707 DVX327705:DVX327707 EFT327705:EFT327707 EPP327705:EPP327707 EZL327705:EZL327707 FJH327705:FJH327707 FTD327705:FTD327707 GCZ327705:GCZ327707 GMV327705:GMV327707 GWR327705:GWR327707 HGN327705:HGN327707 HQJ327705:HQJ327707 IAF327705:IAF327707 IKB327705:IKB327707 ITX327705:ITX327707 JDT327705:JDT327707 JNP327705:JNP327707 JXL327705:JXL327707 KHH327705:KHH327707 KRD327705:KRD327707 LAZ327705:LAZ327707 LKV327705:LKV327707 LUR327705:LUR327707 MEN327705:MEN327707 MOJ327705:MOJ327707 MYF327705:MYF327707 NIB327705:NIB327707 NRX327705:NRX327707 OBT327705:OBT327707 OLP327705:OLP327707 OVL327705:OVL327707 PFH327705:PFH327707 PPD327705:PPD327707 PYZ327705:PYZ327707 QIV327705:QIV327707 QSR327705:QSR327707 RCN327705:RCN327707 RMJ327705:RMJ327707 RWF327705:RWF327707 SGB327705:SGB327707 SPX327705:SPX327707 SZT327705:SZT327707 TJP327705:TJP327707 TTL327705:TTL327707 UDH327705:UDH327707 UND327705:UND327707 UWZ327705:UWZ327707 VGV327705:VGV327707 VQR327705:VQR327707 WAN327705:WAN327707 WKJ327705:WKJ327707 WUF327705:WUF327707 E393241:E393243 HT393241:HT393243 RP393241:RP393243 ABL393241:ABL393243 ALH393241:ALH393243 AVD393241:AVD393243 BEZ393241:BEZ393243 BOV393241:BOV393243 BYR393241:BYR393243 CIN393241:CIN393243 CSJ393241:CSJ393243 DCF393241:DCF393243 DMB393241:DMB393243 DVX393241:DVX393243 EFT393241:EFT393243 EPP393241:EPP393243 EZL393241:EZL393243 FJH393241:FJH393243 FTD393241:FTD393243 GCZ393241:GCZ393243 GMV393241:GMV393243 GWR393241:GWR393243 HGN393241:HGN393243 HQJ393241:HQJ393243 IAF393241:IAF393243 IKB393241:IKB393243 ITX393241:ITX393243 JDT393241:JDT393243 JNP393241:JNP393243 JXL393241:JXL393243 KHH393241:KHH393243 KRD393241:KRD393243 LAZ393241:LAZ393243 LKV393241:LKV393243 LUR393241:LUR393243 MEN393241:MEN393243 MOJ393241:MOJ393243 MYF393241:MYF393243 NIB393241:NIB393243 NRX393241:NRX393243 OBT393241:OBT393243 OLP393241:OLP393243 OVL393241:OVL393243 PFH393241:PFH393243 PPD393241:PPD393243 PYZ393241:PYZ393243 QIV393241:QIV393243 QSR393241:QSR393243 RCN393241:RCN393243 RMJ393241:RMJ393243 RWF393241:RWF393243 SGB393241:SGB393243 SPX393241:SPX393243 SZT393241:SZT393243 TJP393241:TJP393243 TTL393241:TTL393243 UDH393241:UDH393243 UND393241:UND393243 UWZ393241:UWZ393243 VGV393241:VGV393243 VQR393241:VQR393243 WAN393241:WAN393243 WKJ393241:WKJ393243 WUF393241:WUF393243 E458777:E458779 HT458777:HT458779 RP458777:RP458779 ABL458777:ABL458779 ALH458777:ALH458779 AVD458777:AVD458779 BEZ458777:BEZ458779 BOV458777:BOV458779 BYR458777:BYR458779 CIN458777:CIN458779 CSJ458777:CSJ458779 DCF458777:DCF458779 DMB458777:DMB458779 DVX458777:DVX458779 EFT458777:EFT458779 EPP458777:EPP458779 EZL458777:EZL458779 FJH458777:FJH458779 FTD458777:FTD458779 GCZ458777:GCZ458779 GMV458777:GMV458779 GWR458777:GWR458779 HGN458777:HGN458779 HQJ458777:HQJ458779 IAF458777:IAF458779 IKB458777:IKB458779 ITX458777:ITX458779 JDT458777:JDT458779 JNP458777:JNP458779 JXL458777:JXL458779 KHH458777:KHH458779 KRD458777:KRD458779 LAZ458777:LAZ458779 LKV458777:LKV458779 LUR458777:LUR458779 MEN458777:MEN458779 MOJ458777:MOJ458779 MYF458777:MYF458779 NIB458777:NIB458779 NRX458777:NRX458779 OBT458777:OBT458779 OLP458777:OLP458779 OVL458777:OVL458779 PFH458777:PFH458779 PPD458777:PPD458779 PYZ458777:PYZ458779 QIV458777:QIV458779 QSR458777:QSR458779 RCN458777:RCN458779 RMJ458777:RMJ458779 RWF458777:RWF458779 SGB458777:SGB458779 SPX458777:SPX458779 SZT458777:SZT458779 TJP458777:TJP458779 TTL458777:TTL458779 UDH458777:UDH458779 UND458777:UND458779 UWZ458777:UWZ458779 VGV458777:VGV458779 VQR458777:VQR458779 WAN458777:WAN458779 WKJ458777:WKJ458779 WUF458777:WUF458779 E524313:E524315 HT524313:HT524315 RP524313:RP524315 ABL524313:ABL524315 ALH524313:ALH524315 AVD524313:AVD524315 BEZ524313:BEZ524315 BOV524313:BOV524315 BYR524313:BYR524315 CIN524313:CIN524315 CSJ524313:CSJ524315 DCF524313:DCF524315 DMB524313:DMB524315 DVX524313:DVX524315 EFT524313:EFT524315 EPP524313:EPP524315 EZL524313:EZL524315 FJH524313:FJH524315 FTD524313:FTD524315 GCZ524313:GCZ524315 GMV524313:GMV524315 GWR524313:GWR524315 HGN524313:HGN524315 HQJ524313:HQJ524315 IAF524313:IAF524315 IKB524313:IKB524315 ITX524313:ITX524315 JDT524313:JDT524315 JNP524313:JNP524315 JXL524313:JXL524315 KHH524313:KHH524315 KRD524313:KRD524315 LAZ524313:LAZ524315 LKV524313:LKV524315 LUR524313:LUR524315 MEN524313:MEN524315 MOJ524313:MOJ524315 MYF524313:MYF524315 NIB524313:NIB524315 NRX524313:NRX524315 OBT524313:OBT524315 OLP524313:OLP524315 OVL524313:OVL524315 PFH524313:PFH524315 PPD524313:PPD524315 PYZ524313:PYZ524315 QIV524313:QIV524315 QSR524313:QSR524315 RCN524313:RCN524315 RMJ524313:RMJ524315 RWF524313:RWF524315 SGB524313:SGB524315 SPX524313:SPX524315 SZT524313:SZT524315 TJP524313:TJP524315 TTL524313:TTL524315 UDH524313:UDH524315 UND524313:UND524315 UWZ524313:UWZ524315 VGV524313:VGV524315 VQR524313:VQR524315 WAN524313:WAN524315 WKJ524313:WKJ524315 WUF524313:WUF524315 E589849:E589851 HT589849:HT589851 RP589849:RP589851 ABL589849:ABL589851 ALH589849:ALH589851 AVD589849:AVD589851 BEZ589849:BEZ589851 BOV589849:BOV589851 BYR589849:BYR589851 CIN589849:CIN589851 CSJ589849:CSJ589851 DCF589849:DCF589851 DMB589849:DMB589851 DVX589849:DVX589851 EFT589849:EFT589851 EPP589849:EPP589851 EZL589849:EZL589851 FJH589849:FJH589851 FTD589849:FTD589851 GCZ589849:GCZ589851 GMV589849:GMV589851 GWR589849:GWR589851 HGN589849:HGN589851 HQJ589849:HQJ589851 IAF589849:IAF589851 IKB589849:IKB589851 ITX589849:ITX589851 JDT589849:JDT589851 JNP589849:JNP589851 JXL589849:JXL589851 KHH589849:KHH589851 KRD589849:KRD589851 LAZ589849:LAZ589851 LKV589849:LKV589851 LUR589849:LUR589851 MEN589849:MEN589851 MOJ589849:MOJ589851 MYF589849:MYF589851 NIB589849:NIB589851 NRX589849:NRX589851 OBT589849:OBT589851 OLP589849:OLP589851 OVL589849:OVL589851 PFH589849:PFH589851 PPD589849:PPD589851 PYZ589849:PYZ589851 QIV589849:QIV589851 QSR589849:QSR589851 RCN589849:RCN589851 RMJ589849:RMJ589851 RWF589849:RWF589851 SGB589849:SGB589851 SPX589849:SPX589851 SZT589849:SZT589851 TJP589849:TJP589851 TTL589849:TTL589851 UDH589849:UDH589851 UND589849:UND589851 UWZ589849:UWZ589851 VGV589849:VGV589851 VQR589849:VQR589851 WAN589849:WAN589851 WKJ589849:WKJ589851 WUF589849:WUF589851 E655385:E655387 HT655385:HT655387 RP655385:RP655387 ABL655385:ABL655387 ALH655385:ALH655387 AVD655385:AVD655387 BEZ655385:BEZ655387 BOV655385:BOV655387 BYR655385:BYR655387 CIN655385:CIN655387 CSJ655385:CSJ655387 DCF655385:DCF655387 DMB655385:DMB655387 DVX655385:DVX655387 EFT655385:EFT655387 EPP655385:EPP655387 EZL655385:EZL655387 FJH655385:FJH655387 FTD655385:FTD655387 GCZ655385:GCZ655387 GMV655385:GMV655387 GWR655385:GWR655387 HGN655385:HGN655387 HQJ655385:HQJ655387 IAF655385:IAF655387 IKB655385:IKB655387 ITX655385:ITX655387 JDT655385:JDT655387 JNP655385:JNP655387 JXL655385:JXL655387 KHH655385:KHH655387 KRD655385:KRD655387 LAZ655385:LAZ655387 LKV655385:LKV655387 LUR655385:LUR655387 MEN655385:MEN655387 MOJ655385:MOJ655387 MYF655385:MYF655387 NIB655385:NIB655387 NRX655385:NRX655387 OBT655385:OBT655387 OLP655385:OLP655387 OVL655385:OVL655387 PFH655385:PFH655387 PPD655385:PPD655387 PYZ655385:PYZ655387 QIV655385:QIV655387 QSR655385:QSR655387 RCN655385:RCN655387 RMJ655385:RMJ655387 RWF655385:RWF655387 SGB655385:SGB655387 SPX655385:SPX655387 SZT655385:SZT655387 TJP655385:TJP655387 TTL655385:TTL655387 UDH655385:UDH655387 UND655385:UND655387 UWZ655385:UWZ655387 VGV655385:VGV655387 VQR655385:VQR655387 WAN655385:WAN655387 WKJ655385:WKJ655387 WUF655385:WUF655387 E720921:E720923 HT720921:HT720923 RP720921:RP720923 ABL720921:ABL720923 ALH720921:ALH720923 AVD720921:AVD720923 BEZ720921:BEZ720923 BOV720921:BOV720923 BYR720921:BYR720923 CIN720921:CIN720923 CSJ720921:CSJ720923 DCF720921:DCF720923 DMB720921:DMB720923 DVX720921:DVX720923 EFT720921:EFT720923 EPP720921:EPP720923 EZL720921:EZL720923 FJH720921:FJH720923 FTD720921:FTD720923 GCZ720921:GCZ720923 GMV720921:GMV720923 GWR720921:GWR720923 HGN720921:HGN720923 HQJ720921:HQJ720923 IAF720921:IAF720923 IKB720921:IKB720923 ITX720921:ITX720923 JDT720921:JDT720923 JNP720921:JNP720923 JXL720921:JXL720923 KHH720921:KHH720923 KRD720921:KRD720923 LAZ720921:LAZ720923 LKV720921:LKV720923 LUR720921:LUR720923 MEN720921:MEN720923 MOJ720921:MOJ720923 MYF720921:MYF720923 NIB720921:NIB720923 NRX720921:NRX720923 OBT720921:OBT720923 OLP720921:OLP720923 OVL720921:OVL720923 PFH720921:PFH720923 PPD720921:PPD720923 PYZ720921:PYZ720923 QIV720921:QIV720923 QSR720921:QSR720923 RCN720921:RCN720923 RMJ720921:RMJ720923 RWF720921:RWF720923 SGB720921:SGB720923 SPX720921:SPX720923 SZT720921:SZT720923 TJP720921:TJP720923 TTL720921:TTL720923 UDH720921:UDH720923 UND720921:UND720923 UWZ720921:UWZ720923 VGV720921:VGV720923 VQR720921:VQR720923 WAN720921:WAN720923 WKJ720921:WKJ720923 WUF720921:WUF720923 E786457:E786459 HT786457:HT786459 RP786457:RP786459 ABL786457:ABL786459 ALH786457:ALH786459 AVD786457:AVD786459 BEZ786457:BEZ786459 BOV786457:BOV786459 BYR786457:BYR786459 CIN786457:CIN786459 CSJ786457:CSJ786459 DCF786457:DCF786459 DMB786457:DMB786459 DVX786457:DVX786459 EFT786457:EFT786459 EPP786457:EPP786459 EZL786457:EZL786459 FJH786457:FJH786459 FTD786457:FTD786459 GCZ786457:GCZ786459 GMV786457:GMV786459 GWR786457:GWR786459 HGN786457:HGN786459 HQJ786457:HQJ786459 IAF786457:IAF786459 IKB786457:IKB786459 ITX786457:ITX786459 JDT786457:JDT786459 JNP786457:JNP786459 JXL786457:JXL786459 KHH786457:KHH786459 KRD786457:KRD786459 LAZ786457:LAZ786459 LKV786457:LKV786459 LUR786457:LUR786459 MEN786457:MEN786459 MOJ786457:MOJ786459 MYF786457:MYF786459 NIB786457:NIB786459 NRX786457:NRX786459 OBT786457:OBT786459 OLP786457:OLP786459 OVL786457:OVL786459 PFH786457:PFH786459 PPD786457:PPD786459 PYZ786457:PYZ786459 QIV786457:QIV786459 QSR786457:QSR786459 RCN786457:RCN786459 RMJ786457:RMJ786459 RWF786457:RWF786459 SGB786457:SGB786459 SPX786457:SPX786459 SZT786457:SZT786459 TJP786457:TJP786459 TTL786457:TTL786459 UDH786457:UDH786459 UND786457:UND786459 UWZ786457:UWZ786459 VGV786457:VGV786459 VQR786457:VQR786459 WAN786457:WAN786459 WKJ786457:WKJ786459 WUF786457:WUF786459 E851993:E851995 HT851993:HT851995 RP851993:RP851995 ABL851993:ABL851995 ALH851993:ALH851995 AVD851993:AVD851995 BEZ851993:BEZ851995 BOV851993:BOV851995 BYR851993:BYR851995 CIN851993:CIN851995 CSJ851993:CSJ851995 DCF851993:DCF851995 DMB851993:DMB851995 DVX851993:DVX851995 EFT851993:EFT851995 EPP851993:EPP851995 EZL851993:EZL851995 FJH851993:FJH851995 FTD851993:FTD851995 GCZ851993:GCZ851995 GMV851993:GMV851995 GWR851993:GWR851995 HGN851993:HGN851995 HQJ851993:HQJ851995 IAF851993:IAF851995 IKB851993:IKB851995 ITX851993:ITX851995 JDT851993:JDT851995 JNP851993:JNP851995 JXL851993:JXL851995 KHH851993:KHH851995 KRD851993:KRD851995 LAZ851993:LAZ851995 LKV851993:LKV851995 LUR851993:LUR851995 MEN851993:MEN851995 MOJ851993:MOJ851995 MYF851993:MYF851995 NIB851993:NIB851995 NRX851993:NRX851995 OBT851993:OBT851995 OLP851993:OLP851995 OVL851993:OVL851995 PFH851993:PFH851995 PPD851993:PPD851995 PYZ851993:PYZ851995 QIV851993:QIV851995 QSR851993:QSR851995 RCN851993:RCN851995 RMJ851993:RMJ851995 RWF851993:RWF851995 SGB851993:SGB851995 SPX851993:SPX851995 SZT851993:SZT851995 TJP851993:TJP851995 TTL851993:TTL851995 UDH851993:UDH851995 UND851993:UND851995 UWZ851993:UWZ851995 VGV851993:VGV851995 VQR851993:VQR851995 WAN851993:WAN851995 WKJ851993:WKJ851995 WUF851993:WUF851995 E917529:E917531 HT917529:HT917531 RP917529:RP917531 ABL917529:ABL917531 ALH917529:ALH917531 AVD917529:AVD917531 BEZ917529:BEZ917531 BOV917529:BOV917531 BYR917529:BYR917531 CIN917529:CIN917531 CSJ917529:CSJ917531 DCF917529:DCF917531 DMB917529:DMB917531 DVX917529:DVX917531 EFT917529:EFT917531 EPP917529:EPP917531 EZL917529:EZL917531 FJH917529:FJH917531 FTD917529:FTD917531 GCZ917529:GCZ917531 GMV917529:GMV917531 GWR917529:GWR917531 HGN917529:HGN917531 HQJ917529:HQJ917531 IAF917529:IAF917531 IKB917529:IKB917531 ITX917529:ITX917531 JDT917529:JDT917531 JNP917529:JNP917531 JXL917529:JXL917531 KHH917529:KHH917531 KRD917529:KRD917531 LAZ917529:LAZ917531 LKV917529:LKV917531 LUR917529:LUR917531 MEN917529:MEN917531 MOJ917529:MOJ917531 MYF917529:MYF917531 NIB917529:NIB917531 NRX917529:NRX917531 OBT917529:OBT917531 OLP917529:OLP917531 OVL917529:OVL917531 PFH917529:PFH917531 PPD917529:PPD917531 PYZ917529:PYZ917531 QIV917529:QIV917531 QSR917529:QSR917531 RCN917529:RCN917531 RMJ917529:RMJ917531 RWF917529:RWF917531 SGB917529:SGB917531 SPX917529:SPX917531 SZT917529:SZT917531 TJP917529:TJP917531 TTL917529:TTL917531 UDH917529:UDH917531 UND917529:UND917531 UWZ917529:UWZ917531 VGV917529:VGV917531 VQR917529:VQR917531 WAN917529:WAN917531 WKJ917529:WKJ917531 WUF917529:WUF917531 E983065:E983067 HT983065:HT983067 RP983065:RP983067 ABL983065:ABL983067 ALH983065:ALH983067 AVD983065:AVD983067 BEZ983065:BEZ983067 BOV983065:BOV983067 BYR983065:BYR983067 CIN983065:CIN983067 CSJ983065:CSJ983067 DCF983065:DCF983067 DMB983065:DMB983067 DVX983065:DVX983067 EFT983065:EFT983067 EPP983065:EPP983067 EZL983065:EZL983067 FJH983065:FJH983067 FTD983065:FTD983067 GCZ983065:GCZ983067 GMV983065:GMV983067 GWR983065:GWR983067 HGN983065:HGN983067 HQJ983065:HQJ983067 IAF983065:IAF983067 IKB983065:IKB983067 ITX983065:ITX983067 JDT983065:JDT983067 JNP983065:JNP983067 JXL983065:JXL983067 KHH983065:KHH983067 KRD983065:KRD983067 LAZ983065:LAZ983067 LKV983065:LKV983067 LUR983065:LUR983067 MEN983065:MEN983067 MOJ983065:MOJ983067 MYF983065:MYF983067 NIB983065:NIB983067 NRX983065:NRX983067 OBT983065:OBT983067 OLP983065:OLP983067 OVL983065:OVL983067 PFH983065:PFH983067 PPD983065:PPD983067 PYZ983065:PYZ983067 QIV983065:QIV983067 QSR983065:QSR983067 RCN983065:RCN983067 RMJ983065:RMJ983067 RWF983065:RWF983067 SGB983065:SGB983067 SPX983065:SPX983067 SZT983065:SZT983067 TJP983065:TJP983067 TTL983065:TTL983067 UDH983065:UDH983067 UND983065:UND983067 UWZ983065:UWZ983067 VGV983065:VGV983067 VQR983065:VQR983067 WAN983065:WAN983067 WKJ983065:WKJ983067 WUF983065:WUF983067 C30 HR30 RN30 ABJ30 ALF30 AVB30 BEX30 BOT30 BYP30 CIL30 CSH30 DCD30 DLZ30 DVV30 EFR30 EPN30 EZJ30 FJF30 FTB30 GCX30 GMT30 GWP30 HGL30 HQH30 IAD30 IJZ30 ITV30 JDR30 JNN30 JXJ30 KHF30 KRB30 LAX30 LKT30 LUP30 MEL30 MOH30 MYD30 NHZ30 NRV30 OBR30 OLN30 OVJ30 PFF30 PPB30 PYX30 QIT30 QSP30 RCL30 RMH30 RWD30 SFZ30 SPV30 SZR30 TJN30 TTJ30 UDF30 UNB30 UWX30 VGT30 VQP30 WAL30 WKH30 WUD30 C65563 HR65563 RN65563 ABJ65563 ALF65563 AVB65563 BEX65563 BOT65563 BYP65563 CIL65563 CSH65563 DCD65563 DLZ65563 DVV65563 EFR65563 EPN65563 EZJ65563 FJF65563 FTB65563 GCX65563 GMT65563 GWP65563 HGL65563 HQH65563 IAD65563 IJZ65563 ITV65563 JDR65563 JNN65563 JXJ65563 KHF65563 KRB65563 LAX65563 LKT65563 LUP65563 MEL65563 MOH65563 MYD65563 NHZ65563 NRV65563 OBR65563 OLN65563 OVJ65563 PFF65563 PPB65563 PYX65563 QIT65563 QSP65563 RCL65563 RMH65563 RWD65563 SFZ65563 SPV65563 SZR65563 TJN65563 TTJ65563 UDF65563 UNB65563 UWX65563 VGT65563 VQP65563 WAL65563 WKH65563 WUD65563 C131099 HR131099 RN131099 ABJ131099 ALF131099 AVB131099 BEX131099 BOT131099 BYP131099 CIL131099 CSH131099 DCD131099 DLZ131099 DVV131099 EFR131099 EPN131099 EZJ131099 FJF131099 FTB131099 GCX131099 GMT131099 GWP131099 HGL131099 HQH131099 IAD131099 IJZ131099 ITV131099 JDR131099 JNN131099 JXJ131099 KHF131099 KRB131099 LAX131099 LKT131099 LUP131099 MEL131099 MOH131099 MYD131099 NHZ131099 NRV131099 OBR131099 OLN131099 OVJ131099 PFF131099 PPB131099 PYX131099 QIT131099 QSP131099 RCL131099 RMH131099 RWD131099 SFZ131099 SPV131099 SZR131099 TJN131099 TTJ131099 UDF131099 UNB131099 UWX131099 VGT131099 VQP131099 WAL131099 WKH131099 WUD131099 C196635 HR196635 RN196635 ABJ196635 ALF196635 AVB196635 BEX196635 BOT196635 BYP196635 CIL196635 CSH196635 DCD196635 DLZ196635 DVV196635 EFR196635 EPN196635 EZJ196635 FJF196635 FTB196635 GCX196635 GMT196635 GWP196635 HGL196635 HQH196635 IAD196635 IJZ196635 ITV196635 JDR196635 JNN196635 JXJ196635 KHF196635 KRB196635 LAX196635 LKT196635 LUP196635 MEL196635 MOH196635 MYD196635 NHZ196635 NRV196635 OBR196635 OLN196635 OVJ196635 PFF196635 PPB196635 PYX196635 QIT196635 QSP196635 RCL196635 RMH196635 RWD196635 SFZ196635 SPV196635 SZR196635 TJN196635 TTJ196635 UDF196635 UNB196635 UWX196635 VGT196635 VQP196635 WAL196635 WKH196635 WUD196635 C262171 HR262171 RN262171 ABJ262171 ALF262171 AVB262171 BEX262171 BOT262171 BYP262171 CIL262171 CSH262171 DCD262171 DLZ262171 DVV262171 EFR262171 EPN262171 EZJ262171 FJF262171 FTB262171 GCX262171 GMT262171 GWP262171 HGL262171 HQH262171 IAD262171 IJZ262171 ITV262171 JDR262171 JNN262171 JXJ262171 KHF262171 KRB262171 LAX262171 LKT262171 LUP262171 MEL262171 MOH262171 MYD262171 NHZ262171 NRV262171 OBR262171 OLN262171 OVJ262171 PFF262171 PPB262171 PYX262171 QIT262171 QSP262171 RCL262171 RMH262171 RWD262171 SFZ262171 SPV262171 SZR262171 TJN262171 TTJ262171 UDF262171 UNB262171 UWX262171 VGT262171 VQP262171 WAL262171 WKH262171 WUD262171 C327707 HR327707 RN327707 ABJ327707 ALF327707 AVB327707 BEX327707 BOT327707 BYP327707 CIL327707 CSH327707 DCD327707 DLZ327707 DVV327707 EFR327707 EPN327707 EZJ327707 FJF327707 FTB327707 GCX327707 GMT327707 GWP327707 HGL327707 HQH327707 IAD327707 IJZ327707 ITV327707 JDR327707 JNN327707 JXJ327707 KHF327707 KRB327707 LAX327707 LKT327707 LUP327707 MEL327707 MOH327707 MYD327707 NHZ327707 NRV327707 OBR327707 OLN327707 OVJ327707 PFF327707 PPB327707 PYX327707 QIT327707 QSP327707 RCL327707 RMH327707 RWD327707 SFZ327707 SPV327707 SZR327707 TJN327707 TTJ327707 UDF327707 UNB327707 UWX327707 VGT327707 VQP327707 WAL327707 WKH327707 WUD327707 C393243 HR393243 RN393243 ABJ393243 ALF393243 AVB393243 BEX393243 BOT393243 BYP393243 CIL393243 CSH393243 DCD393243 DLZ393243 DVV393243 EFR393243 EPN393243 EZJ393243 FJF393243 FTB393243 GCX393243 GMT393243 GWP393243 HGL393243 HQH393243 IAD393243 IJZ393243 ITV393243 JDR393243 JNN393243 JXJ393243 KHF393243 KRB393243 LAX393243 LKT393243 LUP393243 MEL393243 MOH393243 MYD393243 NHZ393243 NRV393243 OBR393243 OLN393243 OVJ393243 PFF393243 PPB393243 PYX393243 QIT393243 QSP393243 RCL393243 RMH393243 RWD393243 SFZ393243 SPV393243 SZR393243 TJN393243 TTJ393243 UDF393243 UNB393243 UWX393243 VGT393243 VQP393243 WAL393243 WKH393243 WUD393243 C458779 HR458779 RN458779 ABJ458779 ALF458779 AVB458779 BEX458779 BOT458779 BYP458779 CIL458779 CSH458779 DCD458779 DLZ458779 DVV458779 EFR458779 EPN458779 EZJ458779 FJF458779 FTB458779 GCX458779 GMT458779 GWP458779 HGL458779 HQH458779 IAD458779 IJZ458779 ITV458779 JDR458779 JNN458779 JXJ458779 KHF458779 KRB458779 LAX458779 LKT458779 LUP458779 MEL458779 MOH458779 MYD458779 NHZ458779 NRV458779 OBR458779 OLN458779 OVJ458779 PFF458779 PPB458779 PYX458779 QIT458779 QSP458779 RCL458779 RMH458779 RWD458779 SFZ458779 SPV458779 SZR458779 TJN458779 TTJ458779 UDF458779 UNB458779 UWX458779 VGT458779 VQP458779 WAL458779 WKH458779 WUD458779 C524315 HR524315 RN524315 ABJ524315 ALF524315 AVB524315 BEX524315 BOT524315 BYP524315 CIL524315 CSH524315 DCD524315 DLZ524315 DVV524315 EFR524315 EPN524315 EZJ524315 FJF524315 FTB524315 GCX524315 GMT524315 GWP524315 HGL524315 HQH524315 IAD524315 IJZ524315 ITV524315 JDR524315 JNN524315 JXJ524315 KHF524315 KRB524315 LAX524315 LKT524315 LUP524315 MEL524315 MOH524315 MYD524315 NHZ524315 NRV524315 OBR524315 OLN524315 OVJ524315 PFF524315 PPB524315 PYX524315 QIT524315 QSP524315 RCL524315 RMH524315 RWD524315 SFZ524315 SPV524315 SZR524315 TJN524315 TTJ524315 UDF524315 UNB524315 UWX524315 VGT524315 VQP524315 WAL524315 WKH524315 WUD524315 C589851 HR589851 RN589851 ABJ589851 ALF589851 AVB589851 BEX589851 BOT589851 BYP589851 CIL589851 CSH589851 DCD589851 DLZ589851 DVV589851 EFR589851 EPN589851 EZJ589851 FJF589851 FTB589851 GCX589851 GMT589851 GWP589851 HGL589851 HQH589851 IAD589851 IJZ589851 ITV589851 JDR589851 JNN589851 JXJ589851 KHF589851 KRB589851 LAX589851 LKT589851 LUP589851 MEL589851 MOH589851 MYD589851 NHZ589851 NRV589851 OBR589851 OLN589851 OVJ589851 PFF589851 PPB589851 PYX589851 QIT589851 QSP589851 RCL589851 RMH589851 RWD589851 SFZ589851 SPV589851 SZR589851 TJN589851 TTJ589851 UDF589851 UNB589851 UWX589851 VGT589851 VQP589851 WAL589851 WKH589851 WUD589851 C655387 HR655387 RN655387 ABJ655387 ALF655387 AVB655387 BEX655387 BOT655387 BYP655387 CIL655387 CSH655387 DCD655387 DLZ655387 DVV655387 EFR655387 EPN655387 EZJ655387 FJF655387 FTB655387 GCX655387 GMT655387 GWP655387 HGL655387 HQH655387 IAD655387 IJZ655387 ITV655387 JDR655387 JNN655387 JXJ655387 KHF655387 KRB655387 LAX655387 LKT655387 LUP655387 MEL655387 MOH655387 MYD655387 NHZ655387 NRV655387 OBR655387 OLN655387 OVJ655387 PFF655387 PPB655387 PYX655387 QIT655387 QSP655387 RCL655387 RMH655387 RWD655387 SFZ655387 SPV655387 SZR655387 TJN655387 TTJ655387 UDF655387 UNB655387 UWX655387 VGT655387 VQP655387 WAL655387 WKH655387 WUD655387 C720923 HR720923 RN720923 ABJ720923 ALF720923 AVB720923 BEX720923 BOT720923 BYP720923 CIL720923 CSH720923 DCD720923 DLZ720923 DVV720923 EFR720923 EPN720923 EZJ720923 FJF720923 FTB720923 GCX720923 GMT720923 GWP720923 HGL720923 HQH720923 IAD720923 IJZ720923 ITV720923 JDR720923 JNN720923 JXJ720923 KHF720923 KRB720923 LAX720923 LKT720923 LUP720923 MEL720923 MOH720923 MYD720923 NHZ720923 NRV720923 OBR720923 OLN720923 OVJ720923 PFF720923 PPB720923 PYX720923 QIT720923 QSP720923 RCL720923 RMH720923 RWD720923 SFZ720923 SPV720923 SZR720923 TJN720923 TTJ720923 UDF720923 UNB720923 UWX720923 VGT720923 VQP720923 WAL720923 WKH720923 WUD720923 C786459 HR786459 RN786459 ABJ786459 ALF786459 AVB786459 BEX786459 BOT786459 BYP786459 CIL786459 CSH786459 DCD786459 DLZ786459 DVV786459 EFR786459 EPN786459 EZJ786459 FJF786459 FTB786459 GCX786459 GMT786459 GWP786459 HGL786459 HQH786459 IAD786459 IJZ786459 ITV786459 JDR786459 JNN786459 JXJ786459 KHF786459 KRB786459 LAX786459 LKT786459 LUP786459 MEL786459 MOH786459 MYD786459 NHZ786459 NRV786459 OBR786459 OLN786459 OVJ786459 PFF786459 PPB786459 PYX786459 QIT786459 QSP786459 RCL786459 RMH786459 RWD786459 SFZ786459 SPV786459 SZR786459 TJN786459 TTJ786459 UDF786459 UNB786459 UWX786459 VGT786459 VQP786459 WAL786459 WKH786459 WUD786459 C851995 HR851995 RN851995 ABJ851995 ALF851995 AVB851995 BEX851995 BOT851995 BYP851995 CIL851995 CSH851995 DCD851995 DLZ851995 DVV851995 EFR851995 EPN851995 EZJ851995 FJF851995 FTB851995 GCX851995 GMT851995 GWP851995 HGL851995 HQH851995 IAD851995 IJZ851995 ITV851995 JDR851995 JNN851995 JXJ851995 KHF851995 KRB851995 LAX851995 LKT851995 LUP851995 MEL851995 MOH851995 MYD851995 NHZ851995 NRV851995 OBR851995 OLN851995 OVJ851995 PFF851995 PPB851995 PYX851995 QIT851995 QSP851995 RCL851995 RMH851995 RWD851995 SFZ851995 SPV851995 SZR851995 TJN851995 TTJ851995 UDF851995 UNB851995 UWX851995 VGT851995 VQP851995 WAL851995 WKH851995 WUD851995 C917531 HR917531 RN917531 ABJ917531 ALF917531 AVB917531 BEX917531 BOT917531 BYP917531 CIL917531 CSH917531 DCD917531 DLZ917531 DVV917531 EFR917531 EPN917531 EZJ917531 FJF917531 FTB917531 GCX917531 GMT917531 GWP917531 HGL917531 HQH917531 IAD917531 IJZ917531 ITV917531 JDR917531 JNN917531 JXJ917531 KHF917531 KRB917531 LAX917531 LKT917531 LUP917531 MEL917531 MOH917531 MYD917531 NHZ917531 NRV917531 OBR917531 OLN917531 OVJ917531 PFF917531 PPB917531 PYX917531 QIT917531 QSP917531 RCL917531 RMH917531 RWD917531 SFZ917531 SPV917531 SZR917531 TJN917531 TTJ917531 UDF917531 UNB917531 UWX917531 VGT917531 VQP917531 WAL917531 WKH917531 WUD917531 C983067 HR983067 RN983067 ABJ983067 ALF983067 AVB983067 BEX983067 BOT983067 BYP983067 CIL983067 CSH983067 DCD983067 DLZ983067 DVV983067 EFR983067 EPN983067 EZJ983067 FJF983067 FTB983067 GCX983067 GMT983067 GWP983067 HGL983067 HQH983067 IAD983067 IJZ983067 ITV983067 JDR983067 JNN983067 JXJ983067 KHF983067 KRB983067 LAX983067 LKT983067 LUP983067 MEL983067 MOH983067 MYD983067 NHZ983067 NRV983067 OBR983067 OLN983067 OVJ983067 PFF983067 PPB983067 PYX983067 QIT983067 QSP983067 RCL983067 RMH983067 RWD983067 SFZ983067 SPV983067 SZR983067 TJN983067 TTJ983067 UDF983067 UNB983067 UWX983067 VGT983067 VQP983067 WAL983067 WKH983067 WUD983067 HT39:HT41 RP39:RP41 ABL39:ABL41 ALH39:ALH41 AVD39:AVD41 BEZ39:BEZ41 BOV39:BOV41 BYR39:BYR41 CIN39:CIN41 CSJ39:CSJ41 DCF39:DCF41 DMB39:DMB41 DVX39:DVX41 EFT39:EFT41 EPP39:EPP41 EZL39:EZL41 FJH39:FJH41 FTD39:FTD41 GCZ39:GCZ41 GMV39:GMV41 GWR39:GWR41 HGN39:HGN41 HQJ39:HQJ41 IAF39:IAF41 IKB39:IKB41 ITX39:ITX41 JDT39:JDT41 JNP39:JNP41 JXL39:JXL41 KHH39:KHH41 KRD39:KRD41 LAZ39:LAZ41 LKV39:LKV41 LUR39:LUR41 MEN39:MEN41 MOJ39:MOJ41 MYF39:MYF41 NIB39:NIB41 NRX39:NRX41 OBT39:OBT41 OLP39:OLP41 OVL39:OVL41 PFH39:PFH41 PPD39:PPD41 PYZ39:PYZ41 QIV39:QIV41 QSR39:QSR41 RCN39:RCN41 RMJ39:RMJ41 RWF39:RWF41 SGB39:SGB41 SPX39:SPX41 SZT39:SZT41 TJP39:TJP41 TTL39:TTL41 UDH39:UDH41 UND39:UND41 UWZ39:UWZ41 VGV39:VGV41 VQR39:VQR41 WAN39:WAN41 WKJ39:WKJ41 WUF39:WUF41 E65573:E65575 HT65573:HT65575 RP65573:RP65575 ABL65573:ABL65575 ALH65573:ALH65575 AVD65573:AVD65575 BEZ65573:BEZ65575 BOV65573:BOV65575 BYR65573:BYR65575 CIN65573:CIN65575 CSJ65573:CSJ65575 DCF65573:DCF65575 DMB65573:DMB65575 DVX65573:DVX65575 EFT65573:EFT65575 EPP65573:EPP65575 EZL65573:EZL65575 FJH65573:FJH65575 FTD65573:FTD65575 GCZ65573:GCZ65575 GMV65573:GMV65575 GWR65573:GWR65575 HGN65573:HGN65575 HQJ65573:HQJ65575 IAF65573:IAF65575 IKB65573:IKB65575 ITX65573:ITX65575 JDT65573:JDT65575 JNP65573:JNP65575 JXL65573:JXL65575 KHH65573:KHH65575 KRD65573:KRD65575 LAZ65573:LAZ65575 LKV65573:LKV65575 LUR65573:LUR65575 MEN65573:MEN65575 MOJ65573:MOJ65575 MYF65573:MYF65575 NIB65573:NIB65575 NRX65573:NRX65575 OBT65573:OBT65575 OLP65573:OLP65575 OVL65573:OVL65575 PFH65573:PFH65575 PPD65573:PPD65575 PYZ65573:PYZ65575 QIV65573:QIV65575 QSR65573:QSR65575 RCN65573:RCN65575 RMJ65573:RMJ65575 RWF65573:RWF65575 SGB65573:SGB65575 SPX65573:SPX65575 SZT65573:SZT65575 TJP65573:TJP65575 TTL65573:TTL65575 UDH65573:UDH65575 UND65573:UND65575 UWZ65573:UWZ65575 VGV65573:VGV65575 VQR65573:VQR65575 WAN65573:WAN65575 WKJ65573:WKJ65575 WUF65573:WUF65575 E131109:E131111 HT131109:HT131111 RP131109:RP131111 ABL131109:ABL131111 ALH131109:ALH131111 AVD131109:AVD131111 BEZ131109:BEZ131111 BOV131109:BOV131111 BYR131109:BYR131111 CIN131109:CIN131111 CSJ131109:CSJ131111 DCF131109:DCF131111 DMB131109:DMB131111 DVX131109:DVX131111 EFT131109:EFT131111 EPP131109:EPP131111 EZL131109:EZL131111 FJH131109:FJH131111 FTD131109:FTD131111 GCZ131109:GCZ131111 GMV131109:GMV131111 GWR131109:GWR131111 HGN131109:HGN131111 HQJ131109:HQJ131111 IAF131109:IAF131111 IKB131109:IKB131111 ITX131109:ITX131111 JDT131109:JDT131111 JNP131109:JNP131111 JXL131109:JXL131111 KHH131109:KHH131111 KRD131109:KRD131111 LAZ131109:LAZ131111 LKV131109:LKV131111 LUR131109:LUR131111 MEN131109:MEN131111 MOJ131109:MOJ131111 MYF131109:MYF131111 NIB131109:NIB131111 NRX131109:NRX131111 OBT131109:OBT131111 OLP131109:OLP131111 OVL131109:OVL131111 PFH131109:PFH131111 PPD131109:PPD131111 PYZ131109:PYZ131111 QIV131109:QIV131111 QSR131109:QSR131111 RCN131109:RCN131111 RMJ131109:RMJ131111 RWF131109:RWF131111 SGB131109:SGB131111 SPX131109:SPX131111 SZT131109:SZT131111 TJP131109:TJP131111 TTL131109:TTL131111 UDH131109:UDH131111 UND131109:UND131111 UWZ131109:UWZ131111 VGV131109:VGV131111 VQR131109:VQR131111 WAN131109:WAN131111 WKJ131109:WKJ131111 WUF131109:WUF131111 E196645:E196647 HT196645:HT196647 RP196645:RP196647 ABL196645:ABL196647 ALH196645:ALH196647 AVD196645:AVD196647 BEZ196645:BEZ196647 BOV196645:BOV196647 BYR196645:BYR196647 CIN196645:CIN196647 CSJ196645:CSJ196647 DCF196645:DCF196647 DMB196645:DMB196647 DVX196645:DVX196647 EFT196645:EFT196647 EPP196645:EPP196647 EZL196645:EZL196647 FJH196645:FJH196647 FTD196645:FTD196647 GCZ196645:GCZ196647 GMV196645:GMV196647 GWR196645:GWR196647 HGN196645:HGN196647 HQJ196645:HQJ196647 IAF196645:IAF196647 IKB196645:IKB196647 ITX196645:ITX196647 JDT196645:JDT196647 JNP196645:JNP196647 JXL196645:JXL196647 KHH196645:KHH196647 KRD196645:KRD196647 LAZ196645:LAZ196647 LKV196645:LKV196647 LUR196645:LUR196647 MEN196645:MEN196647 MOJ196645:MOJ196647 MYF196645:MYF196647 NIB196645:NIB196647 NRX196645:NRX196647 OBT196645:OBT196647 OLP196645:OLP196647 OVL196645:OVL196647 PFH196645:PFH196647 PPD196645:PPD196647 PYZ196645:PYZ196647 QIV196645:QIV196647 QSR196645:QSR196647 RCN196645:RCN196647 RMJ196645:RMJ196647 RWF196645:RWF196647 SGB196645:SGB196647 SPX196645:SPX196647 SZT196645:SZT196647 TJP196645:TJP196647 TTL196645:TTL196647 UDH196645:UDH196647 UND196645:UND196647 UWZ196645:UWZ196647 VGV196645:VGV196647 VQR196645:VQR196647 WAN196645:WAN196647 WKJ196645:WKJ196647 WUF196645:WUF196647 E262181:E262183 HT262181:HT262183 RP262181:RP262183 ABL262181:ABL262183 ALH262181:ALH262183 AVD262181:AVD262183 BEZ262181:BEZ262183 BOV262181:BOV262183 BYR262181:BYR262183 CIN262181:CIN262183 CSJ262181:CSJ262183 DCF262181:DCF262183 DMB262181:DMB262183 DVX262181:DVX262183 EFT262181:EFT262183 EPP262181:EPP262183 EZL262181:EZL262183 FJH262181:FJH262183 FTD262181:FTD262183 GCZ262181:GCZ262183 GMV262181:GMV262183 GWR262181:GWR262183 HGN262181:HGN262183 HQJ262181:HQJ262183 IAF262181:IAF262183 IKB262181:IKB262183 ITX262181:ITX262183 JDT262181:JDT262183 JNP262181:JNP262183 JXL262181:JXL262183 KHH262181:KHH262183 KRD262181:KRD262183 LAZ262181:LAZ262183 LKV262181:LKV262183 LUR262181:LUR262183 MEN262181:MEN262183 MOJ262181:MOJ262183 MYF262181:MYF262183 NIB262181:NIB262183 NRX262181:NRX262183 OBT262181:OBT262183 OLP262181:OLP262183 OVL262181:OVL262183 PFH262181:PFH262183 PPD262181:PPD262183 PYZ262181:PYZ262183 QIV262181:QIV262183 QSR262181:QSR262183 RCN262181:RCN262183 RMJ262181:RMJ262183 RWF262181:RWF262183 SGB262181:SGB262183 SPX262181:SPX262183 SZT262181:SZT262183 TJP262181:TJP262183 TTL262181:TTL262183 UDH262181:UDH262183 UND262181:UND262183 UWZ262181:UWZ262183 VGV262181:VGV262183 VQR262181:VQR262183 WAN262181:WAN262183 WKJ262181:WKJ262183 WUF262181:WUF262183 E327717:E327719 HT327717:HT327719 RP327717:RP327719 ABL327717:ABL327719 ALH327717:ALH327719 AVD327717:AVD327719 BEZ327717:BEZ327719 BOV327717:BOV327719 BYR327717:BYR327719 CIN327717:CIN327719 CSJ327717:CSJ327719 DCF327717:DCF327719 DMB327717:DMB327719 DVX327717:DVX327719 EFT327717:EFT327719 EPP327717:EPP327719 EZL327717:EZL327719 FJH327717:FJH327719 FTD327717:FTD327719 GCZ327717:GCZ327719 GMV327717:GMV327719 GWR327717:GWR327719 HGN327717:HGN327719 HQJ327717:HQJ327719 IAF327717:IAF327719 IKB327717:IKB327719 ITX327717:ITX327719 JDT327717:JDT327719 JNP327717:JNP327719 JXL327717:JXL327719 KHH327717:KHH327719 KRD327717:KRD327719 LAZ327717:LAZ327719 LKV327717:LKV327719 LUR327717:LUR327719 MEN327717:MEN327719 MOJ327717:MOJ327719 MYF327717:MYF327719 NIB327717:NIB327719 NRX327717:NRX327719 OBT327717:OBT327719 OLP327717:OLP327719 OVL327717:OVL327719 PFH327717:PFH327719 PPD327717:PPD327719 PYZ327717:PYZ327719 QIV327717:QIV327719 QSR327717:QSR327719 RCN327717:RCN327719 RMJ327717:RMJ327719 RWF327717:RWF327719 SGB327717:SGB327719 SPX327717:SPX327719 SZT327717:SZT327719 TJP327717:TJP327719 TTL327717:TTL327719 UDH327717:UDH327719 UND327717:UND327719 UWZ327717:UWZ327719 VGV327717:VGV327719 VQR327717:VQR327719 WAN327717:WAN327719 WKJ327717:WKJ327719 WUF327717:WUF327719 E393253:E393255 HT393253:HT393255 RP393253:RP393255 ABL393253:ABL393255 ALH393253:ALH393255 AVD393253:AVD393255 BEZ393253:BEZ393255 BOV393253:BOV393255 BYR393253:BYR393255 CIN393253:CIN393255 CSJ393253:CSJ393255 DCF393253:DCF393255 DMB393253:DMB393255 DVX393253:DVX393255 EFT393253:EFT393255 EPP393253:EPP393255 EZL393253:EZL393255 FJH393253:FJH393255 FTD393253:FTD393255 GCZ393253:GCZ393255 GMV393253:GMV393255 GWR393253:GWR393255 HGN393253:HGN393255 HQJ393253:HQJ393255 IAF393253:IAF393255 IKB393253:IKB393255 ITX393253:ITX393255 JDT393253:JDT393255 JNP393253:JNP393255 JXL393253:JXL393255 KHH393253:KHH393255 KRD393253:KRD393255 LAZ393253:LAZ393255 LKV393253:LKV393255 LUR393253:LUR393255 MEN393253:MEN393255 MOJ393253:MOJ393255 MYF393253:MYF393255 NIB393253:NIB393255 NRX393253:NRX393255 OBT393253:OBT393255 OLP393253:OLP393255 OVL393253:OVL393255 PFH393253:PFH393255 PPD393253:PPD393255 PYZ393253:PYZ393255 QIV393253:QIV393255 QSR393253:QSR393255 RCN393253:RCN393255 RMJ393253:RMJ393255 RWF393253:RWF393255 SGB393253:SGB393255 SPX393253:SPX393255 SZT393253:SZT393255 TJP393253:TJP393255 TTL393253:TTL393255 UDH393253:UDH393255 UND393253:UND393255 UWZ393253:UWZ393255 VGV393253:VGV393255 VQR393253:VQR393255 WAN393253:WAN393255 WKJ393253:WKJ393255 WUF393253:WUF393255 E458789:E458791 HT458789:HT458791 RP458789:RP458791 ABL458789:ABL458791 ALH458789:ALH458791 AVD458789:AVD458791 BEZ458789:BEZ458791 BOV458789:BOV458791 BYR458789:BYR458791 CIN458789:CIN458791 CSJ458789:CSJ458791 DCF458789:DCF458791 DMB458789:DMB458791 DVX458789:DVX458791 EFT458789:EFT458791 EPP458789:EPP458791 EZL458789:EZL458791 FJH458789:FJH458791 FTD458789:FTD458791 GCZ458789:GCZ458791 GMV458789:GMV458791 GWR458789:GWR458791 HGN458789:HGN458791 HQJ458789:HQJ458791 IAF458789:IAF458791 IKB458789:IKB458791 ITX458789:ITX458791 JDT458789:JDT458791 JNP458789:JNP458791 JXL458789:JXL458791 KHH458789:KHH458791 KRD458789:KRD458791 LAZ458789:LAZ458791 LKV458789:LKV458791 LUR458789:LUR458791 MEN458789:MEN458791 MOJ458789:MOJ458791 MYF458789:MYF458791 NIB458789:NIB458791 NRX458789:NRX458791 OBT458789:OBT458791 OLP458789:OLP458791 OVL458789:OVL458791 PFH458789:PFH458791 PPD458789:PPD458791 PYZ458789:PYZ458791 QIV458789:QIV458791 QSR458789:QSR458791 RCN458789:RCN458791 RMJ458789:RMJ458791 RWF458789:RWF458791 SGB458789:SGB458791 SPX458789:SPX458791 SZT458789:SZT458791 TJP458789:TJP458791 TTL458789:TTL458791 UDH458789:UDH458791 UND458789:UND458791 UWZ458789:UWZ458791 VGV458789:VGV458791 VQR458789:VQR458791 WAN458789:WAN458791 WKJ458789:WKJ458791 WUF458789:WUF458791 E524325:E524327 HT524325:HT524327 RP524325:RP524327 ABL524325:ABL524327 ALH524325:ALH524327 AVD524325:AVD524327 BEZ524325:BEZ524327 BOV524325:BOV524327 BYR524325:BYR524327 CIN524325:CIN524327 CSJ524325:CSJ524327 DCF524325:DCF524327 DMB524325:DMB524327 DVX524325:DVX524327 EFT524325:EFT524327 EPP524325:EPP524327 EZL524325:EZL524327 FJH524325:FJH524327 FTD524325:FTD524327 GCZ524325:GCZ524327 GMV524325:GMV524327 GWR524325:GWR524327 HGN524325:HGN524327 HQJ524325:HQJ524327 IAF524325:IAF524327 IKB524325:IKB524327 ITX524325:ITX524327 JDT524325:JDT524327 JNP524325:JNP524327 JXL524325:JXL524327 KHH524325:KHH524327 KRD524325:KRD524327 LAZ524325:LAZ524327 LKV524325:LKV524327 LUR524325:LUR524327 MEN524325:MEN524327 MOJ524325:MOJ524327 MYF524325:MYF524327 NIB524325:NIB524327 NRX524325:NRX524327 OBT524325:OBT524327 OLP524325:OLP524327 OVL524325:OVL524327 PFH524325:PFH524327 PPD524325:PPD524327 PYZ524325:PYZ524327 QIV524325:QIV524327 QSR524325:QSR524327 RCN524325:RCN524327 RMJ524325:RMJ524327 RWF524325:RWF524327 SGB524325:SGB524327 SPX524325:SPX524327 SZT524325:SZT524327 TJP524325:TJP524327 TTL524325:TTL524327 UDH524325:UDH524327 UND524325:UND524327 UWZ524325:UWZ524327 VGV524325:VGV524327 VQR524325:VQR524327 WAN524325:WAN524327 WKJ524325:WKJ524327 WUF524325:WUF524327 E589861:E589863 HT589861:HT589863 RP589861:RP589863 ABL589861:ABL589863 ALH589861:ALH589863 AVD589861:AVD589863 BEZ589861:BEZ589863 BOV589861:BOV589863 BYR589861:BYR589863 CIN589861:CIN589863 CSJ589861:CSJ589863 DCF589861:DCF589863 DMB589861:DMB589863 DVX589861:DVX589863 EFT589861:EFT589863 EPP589861:EPP589863 EZL589861:EZL589863 FJH589861:FJH589863 FTD589861:FTD589863 GCZ589861:GCZ589863 GMV589861:GMV589863 GWR589861:GWR589863 HGN589861:HGN589863 HQJ589861:HQJ589863 IAF589861:IAF589863 IKB589861:IKB589863 ITX589861:ITX589863 JDT589861:JDT589863 JNP589861:JNP589863 JXL589861:JXL589863 KHH589861:KHH589863 KRD589861:KRD589863 LAZ589861:LAZ589863 LKV589861:LKV589863 LUR589861:LUR589863 MEN589861:MEN589863 MOJ589861:MOJ589863 MYF589861:MYF589863 NIB589861:NIB589863 NRX589861:NRX589863 OBT589861:OBT589863 OLP589861:OLP589863 OVL589861:OVL589863 PFH589861:PFH589863 PPD589861:PPD589863 PYZ589861:PYZ589863 QIV589861:QIV589863 QSR589861:QSR589863 RCN589861:RCN589863 RMJ589861:RMJ589863 RWF589861:RWF589863 SGB589861:SGB589863 SPX589861:SPX589863 SZT589861:SZT589863 TJP589861:TJP589863 TTL589861:TTL589863 UDH589861:UDH589863 UND589861:UND589863 UWZ589861:UWZ589863 VGV589861:VGV589863 VQR589861:VQR589863 WAN589861:WAN589863 WKJ589861:WKJ589863 WUF589861:WUF589863 E655397:E655399 HT655397:HT655399 RP655397:RP655399 ABL655397:ABL655399 ALH655397:ALH655399 AVD655397:AVD655399 BEZ655397:BEZ655399 BOV655397:BOV655399 BYR655397:BYR655399 CIN655397:CIN655399 CSJ655397:CSJ655399 DCF655397:DCF655399 DMB655397:DMB655399 DVX655397:DVX655399 EFT655397:EFT655399 EPP655397:EPP655399 EZL655397:EZL655399 FJH655397:FJH655399 FTD655397:FTD655399 GCZ655397:GCZ655399 GMV655397:GMV655399 GWR655397:GWR655399 HGN655397:HGN655399 HQJ655397:HQJ655399 IAF655397:IAF655399 IKB655397:IKB655399 ITX655397:ITX655399 JDT655397:JDT655399 JNP655397:JNP655399 JXL655397:JXL655399 KHH655397:KHH655399 KRD655397:KRD655399 LAZ655397:LAZ655399 LKV655397:LKV655399 LUR655397:LUR655399 MEN655397:MEN655399 MOJ655397:MOJ655399 MYF655397:MYF655399 NIB655397:NIB655399 NRX655397:NRX655399 OBT655397:OBT655399 OLP655397:OLP655399 OVL655397:OVL655399 PFH655397:PFH655399 PPD655397:PPD655399 PYZ655397:PYZ655399 QIV655397:QIV655399 QSR655397:QSR655399 RCN655397:RCN655399 RMJ655397:RMJ655399 RWF655397:RWF655399 SGB655397:SGB655399 SPX655397:SPX655399 SZT655397:SZT655399 TJP655397:TJP655399 TTL655397:TTL655399 UDH655397:UDH655399 UND655397:UND655399 UWZ655397:UWZ655399 VGV655397:VGV655399 VQR655397:VQR655399 WAN655397:WAN655399 WKJ655397:WKJ655399 WUF655397:WUF655399 E720933:E720935 HT720933:HT720935 RP720933:RP720935 ABL720933:ABL720935 ALH720933:ALH720935 AVD720933:AVD720935 BEZ720933:BEZ720935 BOV720933:BOV720935 BYR720933:BYR720935 CIN720933:CIN720935 CSJ720933:CSJ720935 DCF720933:DCF720935 DMB720933:DMB720935 DVX720933:DVX720935 EFT720933:EFT720935 EPP720933:EPP720935 EZL720933:EZL720935 FJH720933:FJH720935 FTD720933:FTD720935 GCZ720933:GCZ720935 GMV720933:GMV720935 GWR720933:GWR720935 HGN720933:HGN720935 HQJ720933:HQJ720935 IAF720933:IAF720935 IKB720933:IKB720935 ITX720933:ITX720935 JDT720933:JDT720935 JNP720933:JNP720935 JXL720933:JXL720935 KHH720933:KHH720935 KRD720933:KRD720935 LAZ720933:LAZ720935 LKV720933:LKV720935 LUR720933:LUR720935 MEN720933:MEN720935 MOJ720933:MOJ720935 MYF720933:MYF720935 NIB720933:NIB720935 NRX720933:NRX720935 OBT720933:OBT720935 OLP720933:OLP720935 OVL720933:OVL720935 PFH720933:PFH720935 PPD720933:PPD720935 PYZ720933:PYZ720935 QIV720933:QIV720935 QSR720933:QSR720935 RCN720933:RCN720935 RMJ720933:RMJ720935 RWF720933:RWF720935 SGB720933:SGB720935 SPX720933:SPX720935 SZT720933:SZT720935 TJP720933:TJP720935 TTL720933:TTL720935 UDH720933:UDH720935 UND720933:UND720935 UWZ720933:UWZ720935 VGV720933:VGV720935 VQR720933:VQR720935 WAN720933:WAN720935 WKJ720933:WKJ720935 WUF720933:WUF720935 E786469:E786471 HT786469:HT786471 RP786469:RP786471 ABL786469:ABL786471 ALH786469:ALH786471 AVD786469:AVD786471 BEZ786469:BEZ786471 BOV786469:BOV786471 BYR786469:BYR786471 CIN786469:CIN786471 CSJ786469:CSJ786471 DCF786469:DCF786471 DMB786469:DMB786471 DVX786469:DVX786471 EFT786469:EFT786471 EPP786469:EPP786471 EZL786469:EZL786471 FJH786469:FJH786471 FTD786469:FTD786471 GCZ786469:GCZ786471 GMV786469:GMV786471 GWR786469:GWR786471 HGN786469:HGN786471 HQJ786469:HQJ786471 IAF786469:IAF786471 IKB786469:IKB786471 ITX786469:ITX786471 JDT786469:JDT786471 JNP786469:JNP786471 JXL786469:JXL786471 KHH786469:KHH786471 KRD786469:KRD786471 LAZ786469:LAZ786471 LKV786469:LKV786471 LUR786469:LUR786471 MEN786469:MEN786471 MOJ786469:MOJ786471 MYF786469:MYF786471 NIB786469:NIB786471 NRX786469:NRX786471 OBT786469:OBT786471 OLP786469:OLP786471 OVL786469:OVL786471 PFH786469:PFH786471 PPD786469:PPD786471 PYZ786469:PYZ786471 QIV786469:QIV786471 QSR786469:QSR786471 RCN786469:RCN786471 RMJ786469:RMJ786471 RWF786469:RWF786471 SGB786469:SGB786471 SPX786469:SPX786471 SZT786469:SZT786471 TJP786469:TJP786471 TTL786469:TTL786471 UDH786469:UDH786471 UND786469:UND786471 UWZ786469:UWZ786471 VGV786469:VGV786471 VQR786469:VQR786471 WAN786469:WAN786471 WKJ786469:WKJ786471 WUF786469:WUF786471 E852005:E852007 HT852005:HT852007 RP852005:RP852007 ABL852005:ABL852007 ALH852005:ALH852007 AVD852005:AVD852007 BEZ852005:BEZ852007 BOV852005:BOV852007 BYR852005:BYR852007 CIN852005:CIN852007 CSJ852005:CSJ852007 DCF852005:DCF852007 DMB852005:DMB852007 DVX852005:DVX852007 EFT852005:EFT852007 EPP852005:EPP852007 EZL852005:EZL852007 FJH852005:FJH852007 FTD852005:FTD852007 GCZ852005:GCZ852007 GMV852005:GMV852007 GWR852005:GWR852007 HGN852005:HGN852007 HQJ852005:HQJ852007 IAF852005:IAF852007 IKB852005:IKB852007 ITX852005:ITX852007 JDT852005:JDT852007 JNP852005:JNP852007 JXL852005:JXL852007 KHH852005:KHH852007 KRD852005:KRD852007 LAZ852005:LAZ852007 LKV852005:LKV852007 LUR852005:LUR852007 MEN852005:MEN852007 MOJ852005:MOJ852007 MYF852005:MYF852007 NIB852005:NIB852007 NRX852005:NRX852007 OBT852005:OBT852007 OLP852005:OLP852007 OVL852005:OVL852007 PFH852005:PFH852007 PPD852005:PPD852007 PYZ852005:PYZ852007 QIV852005:QIV852007 QSR852005:QSR852007 RCN852005:RCN852007 RMJ852005:RMJ852007 RWF852005:RWF852007 SGB852005:SGB852007 SPX852005:SPX852007 SZT852005:SZT852007 TJP852005:TJP852007 TTL852005:TTL852007 UDH852005:UDH852007 UND852005:UND852007 UWZ852005:UWZ852007 VGV852005:VGV852007 VQR852005:VQR852007 WAN852005:WAN852007 WKJ852005:WKJ852007 WUF852005:WUF852007 E917541:E917543 HT917541:HT917543 RP917541:RP917543 ABL917541:ABL917543 ALH917541:ALH917543 AVD917541:AVD917543 BEZ917541:BEZ917543 BOV917541:BOV917543 BYR917541:BYR917543 CIN917541:CIN917543 CSJ917541:CSJ917543 DCF917541:DCF917543 DMB917541:DMB917543 DVX917541:DVX917543 EFT917541:EFT917543 EPP917541:EPP917543 EZL917541:EZL917543 FJH917541:FJH917543 FTD917541:FTD917543 GCZ917541:GCZ917543 GMV917541:GMV917543 GWR917541:GWR917543 HGN917541:HGN917543 HQJ917541:HQJ917543 IAF917541:IAF917543 IKB917541:IKB917543 ITX917541:ITX917543 JDT917541:JDT917543 JNP917541:JNP917543 JXL917541:JXL917543 KHH917541:KHH917543 KRD917541:KRD917543 LAZ917541:LAZ917543 LKV917541:LKV917543 LUR917541:LUR917543 MEN917541:MEN917543 MOJ917541:MOJ917543 MYF917541:MYF917543 NIB917541:NIB917543 NRX917541:NRX917543 OBT917541:OBT917543 OLP917541:OLP917543 OVL917541:OVL917543 PFH917541:PFH917543 PPD917541:PPD917543 PYZ917541:PYZ917543 QIV917541:QIV917543 QSR917541:QSR917543 RCN917541:RCN917543 RMJ917541:RMJ917543 RWF917541:RWF917543 SGB917541:SGB917543 SPX917541:SPX917543 SZT917541:SZT917543 TJP917541:TJP917543 TTL917541:TTL917543 UDH917541:UDH917543 UND917541:UND917543 UWZ917541:UWZ917543 VGV917541:VGV917543 VQR917541:VQR917543 WAN917541:WAN917543 WKJ917541:WKJ917543 WUF917541:WUF917543 E983077:E983079 HT983077:HT983079 RP983077:RP983079 ABL983077:ABL983079 ALH983077:ALH983079 AVD983077:AVD983079 BEZ983077:BEZ983079 BOV983077:BOV983079 BYR983077:BYR983079 CIN983077:CIN983079 CSJ983077:CSJ983079 DCF983077:DCF983079 DMB983077:DMB983079 DVX983077:DVX983079 EFT983077:EFT983079 EPP983077:EPP983079 EZL983077:EZL983079 FJH983077:FJH983079 FTD983077:FTD983079 GCZ983077:GCZ983079 GMV983077:GMV983079 GWR983077:GWR983079 HGN983077:HGN983079 HQJ983077:HQJ983079 IAF983077:IAF983079 IKB983077:IKB983079 ITX983077:ITX983079 JDT983077:JDT983079 JNP983077:JNP983079 JXL983077:JXL983079 KHH983077:KHH983079 KRD983077:KRD983079 LAZ983077:LAZ983079 LKV983077:LKV983079 LUR983077:LUR983079 MEN983077:MEN983079 MOJ983077:MOJ983079 MYF983077:MYF983079 NIB983077:NIB983079 NRX983077:NRX983079 OBT983077:OBT983079 OLP983077:OLP983079 OVL983077:OVL983079 PFH983077:PFH983079 PPD983077:PPD983079 PYZ983077:PYZ983079 QIV983077:QIV983079 QSR983077:QSR983079 RCN983077:RCN983079 RMJ983077:RMJ983079 RWF983077:RWF983079 SGB983077:SGB983079 SPX983077:SPX983079 SZT983077:SZT983079 TJP983077:TJP983079 TTL983077:TTL983079 UDH983077:UDH983079 UND983077:UND983079 UWZ983077:UWZ983079 VGV983077:VGV983079 VQR983077:VQR983079 WAN983077:WAN983079 WKJ983077:WKJ983079 WUF983077:WUF983079 C34 HR34 RN34 ABJ34 ALF34 AVB34 BEX34 BOT34 BYP34 CIL34 CSH34 DCD34 DLZ34 DVV34 EFR34 EPN34 EZJ34 FJF34 FTB34 GCX34 GMT34 GWP34 HGL34 HQH34 IAD34 IJZ34 ITV34 JDR34 JNN34 JXJ34 KHF34 KRB34 LAX34 LKT34 LUP34 MEL34 MOH34 MYD34 NHZ34 NRV34 OBR34 OLN34 OVJ34 PFF34 PPB34 PYX34 QIT34 QSP34 RCL34 RMH34 RWD34 SFZ34 SPV34 SZR34 TJN34 TTJ34 UDF34 UNB34 UWX34 VGT34 VQP34 WAL34 WKH34 WUD34 C65567 HR65567 RN65567 ABJ65567 ALF65567 AVB65567 BEX65567 BOT65567 BYP65567 CIL65567 CSH65567 DCD65567 DLZ65567 DVV65567 EFR65567 EPN65567 EZJ65567 FJF65567 FTB65567 GCX65567 GMT65567 GWP65567 HGL65567 HQH65567 IAD65567 IJZ65567 ITV65567 JDR65567 JNN65567 JXJ65567 KHF65567 KRB65567 LAX65567 LKT65567 LUP65567 MEL65567 MOH65567 MYD65567 NHZ65567 NRV65567 OBR65567 OLN65567 OVJ65567 PFF65567 PPB65567 PYX65567 QIT65567 QSP65567 RCL65567 RMH65567 RWD65567 SFZ65567 SPV65567 SZR65567 TJN65567 TTJ65567 UDF65567 UNB65567 UWX65567 VGT65567 VQP65567 WAL65567 WKH65567 WUD65567 C131103 HR131103 RN131103 ABJ131103 ALF131103 AVB131103 BEX131103 BOT131103 BYP131103 CIL131103 CSH131103 DCD131103 DLZ131103 DVV131103 EFR131103 EPN131103 EZJ131103 FJF131103 FTB131103 GCX131103 GMT131103 GWP131103 HGL131103 HQH131103 IAD131103 IJZ131103 ITV131103 JDR131103 JNN131103 JXJ131103 KHF131103 KRB131103 LAX131103 LKT131103 LUP131103 MEL131103 MOH131103 MYD131103 NHZ131103 NRV131103 OBR131103 OLN131103 OVJ131103 PFF131103 PPB131103 PYX131103 QIT131103 QSP131103 RCL131103 RMH131103 RWD131103 SFZ131103 SPV131103 SZR131103 TJN131103 TTJ131103 UDF131103 UNB131103 UWX131103 VGT131103 VQP131103 WAL131103 WKH131103 WUD131103 C196639 HR196639 RN196639 ABJ196639 ALF196639 AVB196639 BEX196639 BOT196639 BYP196639 CIL196639 CSH196639 DCD196639 DLZ196639 DVV196639 EFR196639 EPN196639 EZJ196639 FJF196639 FTB196639 GCX196639 GMT196639 GWP196639 HGL196639 HQH196639 IAD196639 IJZ196639 ITV196639 JDR196639 JNN196639 JXJ196639 KHF196639 KRB196639 LAX196639 LKT196639 LUP196639 MEL196639 MOH196639 MYD196639 NHZ196639 NRV196639 OBR196639 OLN196639 OVJ196639 PFF196639 PPB196639 PYX196639 QIT196639 QSP196639 RCL196639 RMH196639 RWD196639 SFZ196639 SPV196639 SZR196639 TJN196639 TTJ196639 UDF196639 UNB196639 UWX196639 VGT196639 VQP196639 WAL196639 WKH196639 WUD196639 C262175 HR262175 RN262175 ABJ262175 ALF262175 AVB262175 BEX262175 BOT262175 BYP262175 CIL262175 CSH262175 DCD262175 DLZ262175 DVV262175 EFR262175 EPN262175 EZJ262175 FJF262175 FTB262175 GCX262175 GMT262175 GWP262175 HGL262175 HQH262175 IAD262175 IJZ262175 ITV262175 JDR262175 JNN262175 JXJ262175 KHF262175 KRB262175 LAX262175 LKT262175 LUP262175 MEL262175 MOH262175 MYD262175 NHZ262175 NRV262175 OBR262175 OLN262175 OVJ262175 PFF262175 PPB262175 PYX262175 QIT262175 QSP262175 RCL262175 RMH262175 RWD262175 SFZ262175 SPV262175 SZR262175 TJN262175 TTJ262175 UDF262175 UNB262175 UWX262175 VGT262175 VQP262175 WAL262175 WKH262175 WUD262175 C327711 HR327711 RN327711 ABJ327711 ALF327711 AVB327711 BEX327711 BOT327711 BYP327711 CIL327711 CSH327711 DCD327711 DLZ327711 DVV327711 EFR327711 EPN327711 EZJ327711 FJF327711 FTB327711 GCX327711 GMT327711 GWP327711 HGL327711 HQH327711 IAD327711 IJZ327711 ITV327711 JDR327711 JNN327711 JXJ327711 KHF327711 KRB327711 LAX327711 LKT327711 LUP327711 MEL327711 MOH327711 MYD327711 NHZ327711 NRV327711 OBR327711 OLN327711 OVJ327711 PFF327711 PPB327711 PYX327711 QIT327711 QSP327711 RCL327711 RMH327711 RWD327711 SFZ327711 SPV327711 SZR327711 TJN327711 TTJ327711 UDF327711 UNB327711 UWX327711 VGT327711 VQP327711 WAL327711 WKH327711 WUD327711 C393247 HR393247 RN393247 ABJ393247 ALF393247 AVB393247 BEX393247 BOT393247 BYP393247 CIL393247 CSH393247 DCD393247 DLZ393247 DVV393247 EFR393247 EPN393247 EZJ393247 FJF393247 FTB393247 GCX393247 GMT393247 GWP393247 HGL393247 HQH393247 IAD393247 IJZ393247 ITV393247 JDR393247 JNN393247 JXJ393247 KHF393247 KRB393247 LAX393247 LKT393247 LUP393247 MEL393247 MOH393247 MYD393247 NHZ393247 NRV393247 OBR393247 OLN393247 OVJ393247 PFF393247 PPB393247 PYX393247 QIT393247 QSP393247 RCL393247 RMH393247 RWD393247 SFZ393247 SPV393247 SZR393247 TJN393247 TTJ393247 UDF393247 UNB393247 UWX393247 VGT393247 VQP393247 WAL393247 WKH393247 WUD393247 C458783 HR458783 RN458783 ABJ458783 ALF458783 AVB458783 BEX458783 BOT458783 BYP458783 CIL458783 CSH458783 DCD458783 DLZ458783 DVV458783 EFR458783 EPN458783 EZJ458783 FJF458783 FTB458783 GCX458783 GMT458783 GWP458783 HGL458783 HQH458783 IAD458783 IJZ458783 ITV458783 JDR458783 JNN458783 JXJ458783 KHF458783 KRB458783 LAX458783 LKT458783 LUP458783 MEL458783 MOH458783 MYD458783 NHZ458783 NRV458783 OBR458783 OLN458783 OVJ458783 PFF458783 PPB458783 PYX458783 QIT458783 QSP458783 RCL458783 RMH458783 RWD458783 SFZ458783 SPV458783 SZR458783 TJN458783 TTJ458783 UDF458783 UNB458783 UWX458783 VGT458783 VQP458783 WAL458783 WKH458783 WUD458783 C524319 HR524319 RN524319 ABJ524319 ALF524319 AVB524319 BEX524319 BOT524319 BYP524319 CIL524319 CSH524319 DCD524319 DLZ524319 DVV524319 EFR524319 EPN524319 EZJ524319 FJF524319 FTB524319 GCX524319 GMT524319 GWP524319 HGL524319 HQH524319 IAD524319 IJZ524319 ITV524319 JDR524319 JNN524319 JXJ524319 KHF524319 KRB524319 LAX524319 LKT524319 LUP524319 MEL524319 MOH524319 MYD524319 NHZ524319 NRV524319 OBR524319 OLN524319 OVJ524319 PFF524319 PPB524319 PYX524319 QIT524319 QSP524319 RCL524319 RMH524319 RWD524319 SFZ524319 SPV524319 SZR524319 TJN524319 TTJ524319 UDF524319 UNB524319 UWX524319 VGT524319 VQP524319 WAL524319 WKH524319 WUD524319 C589855 HR589855 RN589855 ABJ589855 ALF589855 AVB589855 BEX589855 BOT589855 BYP589855 CIL589855 CSH589855 DCD589855 DLZ589855 DVV589855 EFR589855 EPN589855 EZJ589855 FJF589855 FTB589855 GCX589855 GMT589855 GWP589855 HGL589855 HQH589855 IAD589855 IJZ589855 ITV589855 JDR589855 JNN589855 JXJ589855 KHF589855 KRB589855 LAX589855 LKT589855 LUP589855 MEL589855 MOH589855 MYD589855 NHZ589855 NRV589855 OBR589855 OLN589855 OVJ589855 PFF589855 PPB589855 PYX589855 QIT589855 QSP589855 RCL589855 RMH589855 RWD589855 SFZ589855 SPV589855 SZR589855 TJN589855 TTJ589855 UDF589855 UNB589855 UWX589855 VGT589855 VQP589855 WAL589855 WKH589855 WUD589855 C655391 HR655391 RN655391 ABJ655391 ALF655391 AVB655391 BEX655391 BOT655391 BYP655391 CIL655391 CSH655391 DCD655391 DLZ655391 DVV655391 EFR655391 EPN655391 EZJ655391 FJF655391 FTB655391 GCX655391 GMT655391 GWP655391 HGL655391 HQH655391 IAD655391 IJZ655391 ITV655391 JDR655391 JNN655391 JXJ655391 KHF655391 KRB655391 LAX655391 LKT655391 LUP655391 MEL655391 MOH655391 MYD655391 NHZ655391 NRV655391 OBR655391 OLN655391 OVJ655391 PFF655391 PPB655391 PYX655391 QIT655391 QSP655391 RCL655391 RMH655391 RWD655391 SFZ655391 SPV655391 SZR655391 TJN655391 TTJ655391 UDF655391 UNB655391 UWX655391 VGT655391 VQP655391 WAL655391 WKH655391 WUD655391 C720927 HR720927 RN720927 ABJ720927 ALF720927 AVB720927 BEX720927 BOT720927 BYP720927 CIL720927 CSH720927 DCD720927 DLZ720927 DVV720927 EFR720927 EPN720927 EZJ720927 FJF720927 FTB720927 GCX720927 GMT720927 GWP720927 HGL720927 HQH720927 IAD720927 IJZ720927 ITV720927 JDR720927 JNN720927 JXJ720927 KHF720927 KRB720927 LAX720927 LKT720927 LUP720927 MEL720927 MOH720927 MYD720927 NHZ720927 NRV720927 OBR720927 OLN720927 OVJ720927 PFF720927 PPB720927 PYX720927 QIT720927 QSP720927 RCL720927 RMH720927 RWD720927 SFZ720927 SPV720927 SZR720927 TJN720927 TTJ720927 UDF720927 UNB720927 UWX720927 VGT720927 VQP720927 WAL720927 WKH720927 WUD720927 C786463 HR786463 RN786463 ABJ786463 ALF786463 AVB786463 BEX786463 BOT786463 BYP786463 CIL786463 CSH786463 DCD786463 DLZ786463 DVV786463 EFR786463 EPN786463 EZJ786463 FJF786463 FTB786463 GCX786463 GMT786463 GWP786463 HGL786463 HQH786463 IAD786463 IJZ786463 ITV786463 JDR786463 JNN786463 JXJ786463 KHF786463 KRB786463 LAX786463 LKT786463 LUP786463 MEL786463 MOH786463 MYD786463 NHZ786463 NRV786463 OBR786463 OLN786463 OVJ786463 PFF786463 PPB786463 PYX786463 QIT786463 QSP786463 RCL786463 RMH786463 RWD786463 SFZ786463 SPV786463 SZR786463 TJN786463 TTJ786463 UDF786463 UNB786463 UWX786463 VGT786463 VQP786463 WAL786463 WKH786463 WUD786463 C851999 HR851999 RN851999 ABJ851999 ALF851999 AVB851999 BEX851999 BOT851999 BYP851999 CIL851999 CSH851999 DCD851999 DLZ851999 DVV851999 EFR851999 EPN851999 EZJ851999 FJF851999 FTB851999 GCX851999 GMT851999 GWP851999 HGL851999 HQH851999 IAD851999 IJZ851999 ITV851999 JDR851999 JNN851999 JXJ851999 KHF851999 KRB851999 LAX851999 LKT851999 LUP851999 MEL851999 MOH851999 MYD851999 NHZ851999 NRV851999 OBR851999 OLN851999 OVJ851999 PFF851999 PPB851999 PYX851999 QIT851999 QSP851999 RCL851999 RMH851999 RWD851999 SFZ851999 SPV851999 SZR851999 TJN851999 TTJ851999 UDF851999 UNB851999 UWX851999 VGT851999 VQP851999 WAL851999 WKH851999 WUD851999 C917535 HR917535 RN917535 ABJ917535 ALF917535 AVB917535 BEX917535 BOT917535 BYP917535 CIL917535 CSH917535 DCD917535 DLZ917535 DVV917535 EFR917535 EPN917535 EZJ917535 FJF917535 FTB917535 GCX917535 GMT917535 GWP917535 HGL917535 HQH917535 IAD917535 IJZ917535 ITV917535 JDR917535 JNN917535 JXJ917535 KHF917535 KRB917535 LAX917535 LKT917535 LUP917535 MEL917535 MOH917535 MYD917535 NHZ917535 NRV917535 OBR917535 OLN917535 OVJ917535 PFF917535 PPB917535 PYX917535 QIT917535 QSP917535 RCL917535 RMH917535 RWD917535 SFZ917535 SPV917535 SZR917535 TJN917535 TTJ917535 UDF917535 UNB917535 UWX917535 VGT917535 VQP917535 WAL917535 WKH917535 WUD917535 C983071 HR983071 RN983071 ABJ983071 ALF983071 AVB983071 BEX983071 BOT983071 BYP983071 CIL983071 CSH983071 DCD983071 DLZ983071 DVV983071 EFR983071 EPN983071 EZJ983071 FJF983071 FTB983071 GCX983071 GMT983071 GWP983071 HGL983071 HQH983071 IAD983071 IJZ983071 ITV983071 JDR983071 JNN983071 JXJ983071 KHF983071 KRB983071 LAX983071 LKT983071 LUP983071 MEL983071 MOH983071 MYD983071 NHZ983071 NRV983071 OBR983071 OLN983071 OVJ983071 PFF983071 PPB983071 PYX983071 QIT983071 QSP983071 RCL983071 RMH983071 RWD983071 SFZ983071 SPV983071 SZR983071 TJN983071 TTJ983071 UDF983071 UNB983071 UWX983071 VGT983071 VQP983071 WAL983071 WKH983071 WUD983071 A34 HP34 RL34 ABH34 ALD34 AUZ34 BEV34 BOR34 BYN34 CIJ34 CSF34 DCB34 DLX34 DVT34 EFP34 EPL34 EZH34 FJD34 FSZ34 GCV34 GMR34 GWN34 HGJ34 HQF34 IAB34 IJX34 ITT34 JDP34 JNL34 JXH34 KHD34 KQZ34 LAV34 LKR34 LUN34 MEJ34 MOF34 MYB34 NHX34 NRT34 OBP34 OLL34 OVH34 PFD34 POZ34 PYV34 QIR34 QSN34 RCJ34 RMF34 RWB34 SFX34 SPT34 SZP34 TJL34 TTH34 UDD34 UMZ34 UWV34 VGR34 VQN34 WAJ34 WKF34 WUB34 A65567 HP65567 RL65567 ABH65567 ALD65567 AUZ65567 BEV65567 BOR65567 BYN65567 CIJ65567 CSF65567 DCB65567 DLX65567 DVT65567 EFP65567 EPL65567 EZH65567 FJD65567 FSZ65567 GCV65567 GMR65567 GWN65567 HGJ65567 HQF65567 IAB65567 IJX65567 ITT65567 JDP65567 JNL65567 JXH65567 KHD65567 KQZ65567 LAV65567 LKR65567 LUN65567 MEJ65567 MOF65567 MYB65567 NHX65567 NRT65567 OBP65567 OLL65567 OVH65567 PFD65567 POZ65567 PYV65567 QIR65567 QSN65567 RCJ65567 RMF65567 RWB65567 SFX65567 SPT65567 SZP65567 TJL65567 TTH65567 UDD65567 UMZ65567 UWV65567 VGR65567 VQN65567 WAJ65567 WKF65567 WUB65567 A131103 HP131103 RL131103 ABH131103 ALD131103 AUZ131103 BEV131103 BOR131103 BYN131103 CIJ131103 CSF131103 DCB131103 DLX131103 DVT131103 EFP131103 EPL131103 EZH131103 FJD131103 FSZ131103 GCV131103 GMR131103 GWN131103 HGJ131103 HQF131103 IAB131103 IJX131103 ITT131103 JDP131103 JNL131103 JXH131103 KHD131103 KQZ131103 LAV131103 LKR131103 LUN131103 MEJ131103 MOF131103 MYB131103 NHX131103 NRT131103 OBP131103 OLL131103 OVH131103 PFD131103 POZ131103 PYV131103 QIR131103 QSN131103 RCJ131103 RMF131103 RWB131103 SFX131103 SPT131103 SZP131103 TJL131103 TTH131103 UDD131103 UMZ131103 UWV131103 VGR131103 VQN131103 WAJ131103 WKF131103 WUB131103 A196639 HP196639 RL196639 ABH196639 ALD196639 AUZ196639 BEV196639 BOR196639 BYN196639 CIJ196639 CSF196639 DCB196639 DLX196639 DVT196639 EFP196639 EPL196639 EZH196639 FJD196639 FSZ196639 GCV196639 GMR196639 GWN196639 HGJ196639 HQF196639 IAB196639 IJX196639 ITT196639 JDP196639 JNL196639 JXH196639 KHD196639 KQZ196639 LAV196639 LKR196639 LUN196639 MEJ196639 MOF196639 MYB196639 NHX196639 NRT196639 OBP196639 OLL196639 OVH196639 PFD196639 POZ196639 PYV196639 QIR196639 QSN196639 RCJ196639 RMF196639 RWB196639 SFX196639 SPT196639 SZP196639 TJL196639 TTH196639 UDD196639 UMZ196639 UWV196639 VGR196639 VQN196639 WAJ196639 WKF196639 WUB196639 A262175 HP262175 RL262175 ABH262175 ALD262175 AUZ262175 BEV262175 BOR262175 BYN262175 CIJ262175 CSF262175 DCB262175 DLX262175 DVT262175 EFP262175 EPL262175 EZH262175 FJD262175 FSZ262175 GCV262175 GMR262175 GWN262175 HGJ262175 HQF262175 IAB262175 IJX262175 ITT262175 JDP262175 JNL262175 JXH262175 KHD262175 KQZ262175 LAV262175 LKR262175 LUN262175 MEJ262175 MOF262175 MYB262175 NHX262175 NRT262175 OBP262175 OLL262175 OVH262175 PFD262175 POZ262175 PYV262175 QIR262175 QSN262175 RCJ262175 RMF262175 RWB262175 SFX262175 SPT262175 SZP262175 TJL262175 TTH262175 UDD262175 UMZ262175 UWV262175 VGR262175 VQN262175 WAJ262175 WKF262175 WUB262175 A327711 HP327711 RL327711 ABH327711 ALD327711 AUZ327711 BEV327711 BOR327711 BYN327711 CIJ327711 CSF327711 DCB327711 DLX327711 DVT327711 EFP327711 EPL327711 EZH327711 FJD327711 FSZ327711 GCV327711 GMR327711 GWN327711 HGJ327711 HQF327711 IAB327711 IJX327711 ITT327711 JDP327711 JNL327711 JXH327711 KHD327711 KQZ327711 LAV327711 LKR327711 LUN327711 MEJ327711 MOF327711 MYB327711 NHX327711 NRT327711 OBP327711 OLL327711 OVH327711 PFD327711 POZ327711 PYV327711 QIR327711 QSN327711 RCJ327711 RMF327711 RWB327711 SFX327711 SPT327711 SZP327711 TJL327711 TTH327711 UDD327711 UMZ327711 UWV327711 VGR327711 VQN327711 WAJ327711 WKF327711 WUB327711 A393247 HP393247 RL393247 ABH393247 ALD393247 AUZ393247 BEV393247 BOR393247 BYN393247 CIJ393247 CSF393247 DCB393247 DLX393247 DVT393247 EFP393247 EPL393247 EZH393247 FJD393247 FSZ393247 GCV393247 GMR393247 GWN393247 HGJ393247 HQF393247 IAB393247 IJX393247 ITT393247 JDP393247 JNL393247 JXH393247 KHD393247 KQZ393247 LAV393247 LKR393247 LUN393247 MEJ393247 MOF393247 MYB393247 NHX393247 NRT393247 OBP393247 OLL393247 OVH393247 PFD393247 POZ393247 PYV393247 QIR393247 QSN393247 RCJ393247 RMF393247 RWB393247 SFX393247 SPT393247 SZP393247 TJL393247 TTH393247 UDD393247 UMZ393247 UWV393247 VGR393247 VQN393247 WAJ393247 WKF393247 WUB393247 A458783 HP458783 RL458783 ABH458783 ALD458783 AUZ458783 BEV458783 BOR458783 BYN458783 CIJ458783 CSF458783 DCB458783 DLX458783 DVT458783 EFP458783 EPL458783 EZH458783 FJD458783 FSZ458783 GCV458783 GMR458783 GWN458783 HGJ458783 HQF458783 IAB458783 IJX458783 ITT458783 JDP458783 JNL458783 JXH458783 KHD458783 KQZ458783 LAV458783 LKR458783 LUN458783 MEJ458783 MOF458783 MYB458783 NHX458783 NRT458783 OBP458783 OLL458783 OVH458783 PFD458783 POZ458783 PYV458783 QIR458783 QSN458783 RCJ458783 RMF458783 RWB458783 SFX458783 SPT458783 SZP458783 TJL458783 TTH458783 UDD458783 UMZ458783 UWV458783 VGR458783 VQN458783 WAJ458783 WKF458783 WUB458783 A524319 HP524319 RL524319 ABH524319 ALD524319 AUZ524319 BEV524319 BOR524319 BYN524319 CIJ524319 CSF524319 DCB524319 DLX524319 DVT524319 EFP524319 EPL524319 EZH524319 FJD524319 FSZ524319 GCV524319 GMR524319 GWN524319 HGJ524319 HQF524319 IAB524319 IJX524319 ITT524319 JDP524319 JNL524319 JXH524319 KHD524319 KQZ524319 LAV524319 LKR524319 LUN524319 MEJ524319 MOF524319 MYB524319 NHX524319 NRT524319 OBP524319 OLL524319 OVH524319 PFD524319 POZ524319 PYV524319 QIR524319 QSN524319 RCJ524319 RMF524319 RWB524319 SFX524319 SPT524319 SZP524319 TJL524319 TTH524319 UDD524319 UMZ524319 UWV524319 VGR524319 VQN524319 WAJ524319 WKF524319 WUB524319 A589855 HP589855 RL589855 ABH589855 ALD589855 AUZ589855 BEV589855 BOR589855 BYN589855 CIJ589855 CSF589855 DCB589855 DLX589855 DVT589855 EFP589855 EPL589855 EZH589855 FJD589855 FSZ589855 GCV589855 GMR589855 GWN589855 HGJ589855 HQF589855 IAB589855 IJX589855 ITT589855 JDP589855 JNL589855 JXH589855 KHD589855 KQZ589855 LAV589855 LKR589855 LUN589855 MEJ589855 MOF589855 MYB589855 NHX589855 NRT589855 OBP589855 OLL589855 OVH589855 PFD589855 POZ589855 PYV589855 QIR589855 QSN589855 RCJ589855 RMF589855 RWB589855 SFX589855 SPT589855 SZP589855 TJL589855 TTH589855 UDD589855 UMZ589855 UWV589855 VGR589855 VQN589855 WAJ589855 WKF589855 WUB589855 A655391 HP655391 RL655391 ABH655391 ALD655391 AUZ655391 BEV655391 BOR655391 BYN655391 CIJ655391 CSF655391 DCB655391 DLX655391 DVT655391 EFP655391 EPL655391 EZH655391 FJD655391 FSZ655391 GCV655391 GMR655391 GWN655391 HGJ655391 HQF655391 IAB655391 IJX655391 ITT655391 JDP655391 JNL655391 JXH655391 KHD655391 KQZ655391 LAV655391 LKR655391 LUN655391 MEJ655391 MOF655391 MYB655391 NHX655391 NRT655391 OBP655391 OLL655391 OVH655391 PFD655391 POZ655391 PYV655391 QIR655391 QSN655391 RCJ655391 RMF655391 RWB655391 SFX655391 SPT655391 SZP655391 TJL655391 TTH655391 UDD655391 UMZ655391 UWV655391 VGR655391 VQN655391 WAJ655391 WKF655391 WUB655391 A720927 HP720927 RL720927 ABH720927 ALD720927 AUZ720927 BEV720927 BOR720927 BYN720927 CIJ720927 CSF720927 DCB720927 DLX720927 DVT720927 EFP720927 EPL720927 EZH720927 FJD720927 FSZ720927 GCV720927 GMR720927 GWN720927 HGJ720927 HQF720927 IAB720927 IJX720927 ITT720927 JDP720927 JNL720927 JXH720927 KHD720927 KQZ720927 LAV720927 LKR720927 LUN720927 MEJ720927 MOF720927 MYB720927 NHX720927 NRT720927 OBP720927 OLL720927 OVH720927 PFD720927 POZ720927 PYV720927 QIR720927 QSN720927 RCJ720927 RMF720927 RWB720927 SFX720927 SPT720927 SZP720927 TJL720927 TTH720927 UDD720927 UMZ720927 UWV720927 VGR720927 VQN720927 WAJ720927 WKF720927 WUB720927 A786463 HP786463 RL786463 ABH786463 ALD786463 AUZ786463 BEV786463 BOR786463 BYN786463 CIJ786463 CSF786463 DCB786463 DLX786463 DVT786463 EFP786463 EPL786463 EZH786463 FJD786463 FSZ786463 GCV786463 GMR786463 GWN786463 HGJ786463 HQF786463 IAB786463 IJX786463 ITT786463 JDP786463 JNL786463 JXH786463 KHD786463 KQZ786463 LAV786463 LKR786463 LUN786463 MEJ786463 MOF786463 MYB786463 NHX786463 NRT786463 OBP786463 OLL786463 OVH786463 PFD786463 POZ786463 PYV786463 QIR786463 QSN786463 RCJ786463 RMF786463 RWB786463 SFX786463 SPT786463 SZP786463 TJL786463 TTH786463 UDD786463 UMZ786463 UWV786463 VGR786463 VQN786463 WAJ786463 WKF786463 WUB786463 A851999 HP851999 RL851999 ABH851999 ALD851999 AUZ851999 BEV851999 BOR851999 BYN851999 CIJ851999 CSF851999 DCB851999 DLX851999 DVT851999 EFP851999 EPL851999 EZH851999 FJD851999 FSZ851999 GCV851999 GMR851999 GWN851999 HGJ851999 HQF851999 IAB851999 IJX851999 ITT851999 JDP851999 JNL851999 JXH851999 KHD851999 KQZ851999 LAV851999 LKR851999 LUN851999 MEJ851999 MOF851999 MYB851999 NHX851999 NRT851999 OBP851999 OLL851999 OVH851999 PFD851999 POZ851999 PYV851999 QIR851999 QSN851999 RCJ851999 RMF851999 RWB851999 SFX851999 SPT851999 SZP851999 TJL851999 TTH851999 UDD851999 UMZ851999 UWV851999 VGR851999 VQN851999 WAJ851999 WKF851999 WUB851999 A917535 HP917535 RL917535 ABH917535 ALD917535 AUZ917535 BEV917535 BOR917535 BYN917535 CIJ917535 CSF917535 DCB917535 DLX917535 DVT917535 EFP917535 EPL917535 EZH917535 FJD917535 FSZ917535 GCV917535 GMR917535 GWN917535 HGJ917535 HQF917535 IAB917535 IJX917535 ITT917535 JDP917535 JNL917535 JXH917535 KHD917535 KQZ917535 LAV917535 LKR917535 LUN917535 MEJ917535 MOF917535 MYB917535 NHX917535 NRT917535 OBP917535 OLL917535 OVH917535 PFD917535 POZ917535 PYV917535 QIR917535 QSN917535 RCJ917535 RMF917535 RWB917535 SFX917535 SPT917535 SZP917535 TJL917535 TTH917535 UDD917535 UMZ917535 UWV917535 VGR917535 VQN917535 WAJ917535 WKF917535 WUB917535 A983071 HP983071 RL983071 ABH983071 ALD983071 AUZ983071 BEV983071 BOR983071 BYN983071 CIJ983071 CSF983071 DCB983071 DLX983071 DVT983071 EFP983071 EPL983071 EZH983071 FJD983071 FSZ983071 GCV983071 GMR983071 GWN983071 HGJ983071 HQF983071 IAB983071 IJX983071 ITT983071 JDP983071 JNL983071 JXH983071 KHD983071 KQZ983071 LAV983071 LKR983071 LUN983071 MEJ983071 MOF983071 MYB983071 NHX983071 NRT983071 OBP983071 OLL983071 OVH983071 PFD983071 POZ983071 PYV983071 QIR983071 QSN983071 RCJ983071 RMF983071 RWB983071 SFX983071 SPT983071 SZP983071 TJL983071 TTH983071 UDD983071 UMZ983071 UWV983071 VGR983071 VQN983071 WAJ983071 WKF983071 WUB983071 WUF983086:WUF983088 E65569:E65571 HT65569:HT65571 RP65569:RP65571 ABL65569:ABL65571 ALH65569:ALH65571 AVD65569:AVD65571 BEZ65569:BEZ65571 BOV65569:BOV65571 BYR65569:BYR65571 CIN65569:CIN65571 CSJ65569:CSJ65571 DCF65569:DCF65571 DMB65569:DMB65571 DVX65569:DVX65571 EFT65569:EFT65571 EPP65569:EPP65571 EZL65569:EZL65571 FJH65569:FJH65571 FTD65569:FTD65571 GCZ65569:GCZ65571 GMV65569:GMV65571 GWR65569:GWR65571 HGN65569:HGN65571 HQJ65569:HQJ65571 IAF65569:IAF65571 IKB65569:IKB65571 ITX65569:ITX65571 JDT65569:JDT65571 JNP65569:JNP65571 JXL65569:JXL65571 KHH65569:KHH65571 KRD65569:KRD65571 LAZ65569:LAZ65571 LKV65569:LKV65571 LUR65569:LUR65571 MEN65569:MEN65571 MOJ65569:MOJ65571 MYF65569:MYF65571 NIB65569:NIB65571 NRX65569:NRX65571 OBT65569:OBT65571 OLP65569:OLP65571 OVL65569:OVL65571 PFH65569:PFH65571 PPD65569:PPD65571 PYZ65569:PYZ65571 QIV65569:QIV65571 QSR65569:QSR65571 RCN65569:RCN65571 RMJ65569:RMJ65571 RWF65569:RWF65571 SGB65569:SGB65571 SPX65569:SPX65571 SZT65569:SZT65571 TJP65569:TJP65571 TTL65569:TTL65571 UDH65569:UDH65571 UND65569:UND65571 UWZ65569:UWZ65571 VGV65569:VGV65571 VQR65569:VQR65571 WAN65569:WAN65571 WKJ65569:WKJ65571 WUF65569:WUF65571 E131105:E131107 HT131105:HT131107 RP131105:RP131107 ABL131105:ABL131107 ALH131105:ALH131107 AVD131105:AVD131107 BEZ131105:BEZ131107 BOV131105:BOV131107 BYR131105:BYR131107 CIN131105:CIN131107 CSJ131105:CSJ131107 DCF131105:DCF131107 DMB131105:DMB131107 DVX131105:DVX131107 EFT131105:EFT131107 EPP131105:EPP131107 EZL131105:EZL131107 FJH131105:FJH131107 FTD131105:FTD131107 GCZ131105:GCZ131107 GMV131105:GMV131107 GWR131105:GWR131107 HGN131105:HGN131107 HQJ131105:HQJ131107 IAF131105:IAF131107 IKB131105:IKB131107 ITX131105:ITX131107 JDT131105:JDT131107 JNP131105:JNP131107 JXL131105:JXL131107 KHH131105:KHH131107 KRD131105:KRD131107 LAZ131105:LAZ131107 LKV131105:LKV131107 LUR131105:LUR131107 MEN131105:MEN131107 MOJ131105:MOJ131107 MYF131105:MYF131107 NIB131105:NIB131107 NRX131105:NRX131107 OBT131105:OBT131107 OLP131105:OLP131107 OVL131105:OVL131107 PFH131105:PFH131107 PPD131105:PPD131107 PYZ131105:PYZ131107 QIV131105:QIV131107 QSR131105:QSR131107 RCN131105:RCN131107 RMJ131105:RMJ131107 RWF131105:RWF131107 SGB131105:SGB131107 SPX131105:SPX131107 SZT131105:SZT131107 TJP131105:TJP131107 TTL131105:TTL131107 UDH131105:UDH131107 UND131105:UND131107 UWZ131105:UWZ131107 VGV131105:VGV131107 VQR131105:VQR131107 WAN131105:WAN131107 WKJ131105:WKJ131107 WUF131105:WUF131107 E196641:E196643 HT196641:HT196643 RP196641:RP196643 ABL196641:ABL196643 ALH196641:ALH196643 AVD196641:AVD196643 BEZ196641:BEZ196643 BOV196641:BOV196643 BYR196641:BYR196643 CIN196641:CIN196643 CSJ196641:CSJ196643 DCF196641:DCF196643 DMB196641:DMB196643 DVX196641:DVX196643 EFT196641:EFT196643 EPP196641:EPP196643 EZL196641:EZL196643 FJH196641:FJH196643 FTD196641:FTD196643 GCZ196641:GCZ196643 GMV196641:GMV196643 GWR196641:GWR196643 HGN196641:HGN196643 HQJ196641:HQJ196643 IAF196641:IAF196643 IKB196641:IKB196643 ITX196641:ITX196643 JDT196641:JDT196643 JNP196641:JNP196643 JXL196641:JXL196643 KHH196641:KHH196643 KRD196641:KRD196643 LAZ196641:LAZ196643 LKV196641:LKV196643 LUR196641:LUR196643 MEN196641:MEN196643 MOJ196641:MOJ196643 MYF196641:MYF196643 NIB196641:NIB196643 NRX196641:NRX196643 OBT196641:OBT196643 OLP196641:OLP196643 OVL196641:OVL196643 PFH196641:PFH196643 PPD196641:PPD196643 PYZ196641:PYZ196643 QIV196641:QIV196643 QSR196641:QSR196643 RCN196641:RCN196643 RMJ196641:RMJ196643 RWF196641:RWF196643 SGB196641:SGB196643 SPX196641:SPX196643 SZT196641:SZT196643 TJP196641:TJP196643 TTL196641:TTL196643 UDH196641:UDH196643 UND196641:UND196643 UWZ196641:UWZ196643 VGV196641:VGV196643 VQR196641:VQR196643 WAN196641:WAN196643 WKJ196641:WKJ196643 WUF196641:WUF196643 E262177:E262179 HT262177:HT262179 RP262177:RP262179 ABL262177:ABL262179 ALH262177:ALH262179 AVD262177:AVD262179 BEZ262177:BEZ262179 BOV262177:BOV262179 BYR262177:BYR262179 CIN262177:CIN262179 CSJ262177:CSJ262179 DCF262177:DCF262179 DMB262177:DMB262179 DVX262177:DVX262179 EFT262177:EFT262179 EPP262177:EPP262179 EZL262177:EZL262179 FJH262177:FJH262179 FTD262177:FTD262179 GCZ262177:GCZ262179 GMV262177:GMV262179 GWR262177:GWR262179 HGN262177:HGN262179 HQJ262177:HQJ262179 IAF262177:IAF262179 IKB262177:IKB262179 ITX262177:ITX262179 JDT262177:JDT262179 JNP262177:JNP262179 JXL262177:JXL262179 KHH262177:KHH262179 KRD262177:KRD262179 LAZ262177:LAZ262179 LKV262177:LKV262179 LUR262177:LUR262179 MEN262177:MEN262179 MOJ262177:MOJ262179 MYF262177:MYF262179 NIB262177:NIB262179 NRX262177:NRX262179 OBT262177:OBT262179 OLP262177:OLP262179 OVL262177:OVL262179 PFH262177:PFH262179 PPD262177:PPD262179 PYZ262177:PYZ262179 QIV262177:QIV262179 QSR262177:QSR262179 RCN262177:RCN262179 RMJ262177:RMJ262179 RWF262177:RWF262179 SGB262177:SGB262179 SPX262177:SPX262179 SZT262177:SZT262179 TJP262177:TJP262179 TTL262177:TTL262179 UDH262177:UDH262179 UND262177:UND262179 UWZ262177:UWZ262179 VGV262177:VGV262179 VQR262177:VQR262179 WAN262177:WAN262179 WKJ262177:WKJ262179 WUF262177:WUF262179 E327713:E327715 HT327713:HT327715 RP327713:RP327715 ABL327713:ABL327715 ALH327713:ALH327715 AVD327713:AVD327715 BEZ327713:BEZ327715 BOV327713:BOV327715 BYR327713:BYR327715 CIN327713:CIN327715 CSJ327713:CSJ327715 DCF327713:DCF327715 DMB327713:DMB327715 DVX327713:DVX327715 EFT327713:EFT327715 EPP327713:EPP327715 EZL327713:EZL327715 FJH327713:FJH327715 FTD327713:FTD327715 GCZ327713:GCZ327715 GMV327713:GMV327715 GWR327713:GWR327715 HGN327713:HGN327715 HQJ327713:HQJ327715 IAF327713:IAF327715 IKB327713:IKB327715 ITX327713:ITX327715 JDT327713:JDT327715 JNP327713:JNP327715 JXL327713:JXL327715 KHH327713:KHH327715 KRD327713:KRD327715 LAZ327713:LAZ327715 LKV327713:LKV327715 LUR327713:LUR327715 MEN327713:MEN327715 MOJ327713:MOJ327715 MYF327713:MYF327715 NIB327713:NIB327715 NRX327713:NRX327715 OBT327713:OBT327715 OLP327713:OLP327715 OVL327713:OVL327715 PFH327713:PFH327715 PPD327713:PPD327715 PYZ327713:PYZ327715 QIV327713:QIV327715 QSR327713:QSR327715 RCN327713:RCN327715 RMJ327713:RMJ327715 RWF327713:RWF327715 SGB327713:SGB327715 SPX327713:SPX327715 SZT327713:SZT327715 TJP327713:TJP327715 TTL327713:TTL327715 UDH327713:UDH327715 UND327713:UND327715 UWZ327713:UWZ327715 VGV327713:VGV327715 VQR327713:VQR327715 WAN327713:WAN327715 WKJ327713:WKJ327715 WUF327713:WUF327715 E393249:E393251 HT393249:HT393251 RP393249:RP393251 ABL393249:ABL393251 ALH393249:ALH393251 AVD393249:AVD393251 BEZ393249:BEZ393251 BOV393249:BOV393251 BYR393249:BYR393251 CIN393249:CIN393251 CSJ393249:CSJ393251 DCF393249:DCF393251 DMB393249:DMB393251 DVX393249:DVX393251 EFT393249:EFT393251 EPP393249:EPP393251 EZL393249:EZL393251 FJH393249:FJH393251 FTD393249:FTD393251 GCZ393249:GCZ393251 GMV393249:GMV393251 GWR393249:GWR393251 HGN393249:HGN393251 HQJ393249:HQJ393251 IAF393249:IAF393251 IKB393249:IKB393251 ITX393249:ITX393251 JDT393249:JDT393251 JNP393249:JNP393251 JXL393249:JXL393251 KHH393249:KHH393251 KRD393249:KRD393251 LAZ393249:LAZ393251 LKV393249:LKV393251 LUR393249:LUR393251 MEN393249:MEN393251 MOJ393249:MOJ393251 MYF393249:MYF393251 NIB393249:NIB393251 NRX393249:NRX393251 OBT393249:OBT393251 OLP393249:OLP393251 OVL393249:OVL393251 PFH393249:PFH393251 PPD393249:PPD393251 PYZ393249:PYZ393251 QIV393249:QIV393251 QSR393249:QSR393251 RCN393249:RCN393251 RMJ393249:RMJ393251 RWF393249:RWF393251 SGB393249:SGB393251 SPX393249:SPX393251 SZT393249:SZT393251 TJP393249:TJP393251 TTL393249:TTL393251 UDH393249:UDH393251 UND393249:UND393251 UWZ393249:UWZ393251 VGV393249:VGV393251 VQR393249:VQR393251 WAN393249:WAN393251 WKJ393249:WKJ393251 WUF393249:WUF393251 E458785:E458787 HT458785:HT458787 RP458785:RP458787 ABL458785:ABL458787 ALH458785:ALH458787 AVD458785:AVD458787 BEZ458785:BEZ458787 BOV458785:BOV458787 BYR458785:BYR458787 CIN458785:CIN458787 CSJ458785:CSJ458787 DCF458785:DCF458787 DMB458785:DMB458787 DVX458785:DVX458787 EFT458785:EFT458787 EPP458785:EPP458787 EZL458785:EZL458787 FJH458785:FJH458787 FTD458785:FTD458787 GCZ458785:GCZ458787 GMV458785:GMV458787 GWR458785:GWR458787 HGN458785:HGN458787 HQJ458785:HQJ458787 IAF458785:IAF458787 IKB458785:IKB458787 ITX458785:ITX458787 JDT458785:JDT458787 JNP458785:JNP458787 JXL458785:JXL458787 KHH458785:KHH458787 KRD458785:KRD458787 LAZ458785:LAZ458787 LKV458785:LKV458787 LUR458785:LUR458787 MEN458785:MEN458787 MOJ458785:MOJ458787 MYF458785:MYF458787 NIB458785:NIB458787 NRX458785:NRX458787 OBT458785:OBT458787 OLP458785:OLP458787 OVL458785:OVL458787 PFH458785:PFH458787 PPD458785:PPD458787 PYZ458785:PYZ458787 QIV458785:QIV458787 QSR458785:QSR458787 RCN458785:RCN458787 RMJ458785:RMJ458787 RWF458785:RWF458787 SGB458785:SGB458787 SPX458785:SPX458787 SZT458785:SZT458787 TJP458785:TJP458787 TTL458785:TTL458787 UDH458785:UDH458787 UND458785:UND458787 UWZ458785:UWZ458787 VGV458785:VGV458787 VQR458785:VQR458787 WAN458785:WAN458787 WKJ458785:WKJ458787 WUF458785:WUF458787 E524321:E524323 HT524321:HT524323 RP524321:RP524323 ABL524321:ABL524323 ALH524321:ALH524323 AVD524321:AVD524323 BEZ524321:BEZ524323 BOV524321:BOV524323 BYR524321:BYR524323 CIN524321:CIN524323 CSJ524321:CSJ524323 DCF524321:DCF524323 DMB524321:DMB524323 DVX524321:DVX524323 EFT524321:EFT524323 EPP524321:EPP524323 EZL524321:EZL524323 FJH524321:FJH524323 FTD524321:FTD524323 GCZ524321:GCZ524323 GMV524321:GMV524323 GWR524321:GWR524323 HGN524321:HGN524323 HQJ524321:HQJ524323 IAF524321:IAF524323 IKB524321:IKB524323 ITX524321:ITX524323 JDT524321:JDT524323 JNP524321:JNP524323 JXL524321:JXL524323 KHH524321:KHH524323 KRD524321:KRD524323 LAZ524321:LAZ524323 LKV524321:LKV524323 LUR524321:LUR524323 MEN524321:MEN524323 MOJ524321:MOJ524323 MYF524321:MYF524323 NIB524321:NIB524323 NRX524321:NRX524323 OBT524321:OBT524323 OLP524321:OLP524323 OVL524321:OVL524323 PFH524321:PFH524323 PPD524321:PPD524323 PYZ524321:PYZ524323 QIV524321:QIV524323 QSR524321:QSR524323 RCN524321:RCN524323 RMJ524321:RMJ524323 RWF524321:RWF524323 SGB524321:SGB524323 SPX524321:SPX524323 SZT524321:SZT524323 TJP524321:TJP524323 TTL524321:TTL524323 UDH524321:UDH524323 UND524321:UND524323 UWZ524321:UWZ524323 VGV524321:VGV524323 VQR524321:VQR524323 WAN524321:WAN524323 WKJ524321:WKJ524323 WUF524321:WUF524323 E589857:E589859 HT589857:HT589859 RP589857:RP589859 ABL589857:ABL589859 ALH589857:ALH589859 AVD589857:AVD589859 BEZ589857:BEZ589859 BOV589857:BOV589859 BYR589857:BYR589859 CIN589857:CIN589859 CSJ589857:CSJ589859 DCF589857:DCF589859 DMB589857:DMB589859 DVX589857:DVX589859 EFT589857:EFT589859 EPP589857:EPP589859 EZL589857:EZL589859 FJH589857:FJH589859 FTD589857:FTD589859 GCZ589857:GCZ589859 GMV589857:GMV589859 GWR589857:GWR589859 HGN589857:HGN589859 HQJ589857:HQJ589859 IAF589857:IAF589859 IKB589857:IKB589859 ITX589857:ITX589859 JDT589857:JDT589859 JNP589857:JNP589859 JXL589857:JXL589859 KHH589857:KHH589859 KRD589857:KRD589859 LAZ589857:LAZ589859 LKV589857:LKV589859 LUR589857:LUR589859 MEN589857:MEN589859 MOJ589857:MOJ589859 MYF589857:MYF589859 NIB589857:NIB589859 NRX589857:NRX589859 OBT589857:OBT589859 OLP589857:OLP589859 OVL589857:OVL589859 PFH589857:PFH589859 PPD589857:PPD589859 PYZ589857:PYZ589859 QIV589857:QIV589859 QSR589857:QSR589859 RCN589857:RCN589859 RMJ589857:RMJ589859 RWF589857:RWF589859 SGB589857:SGB589859 SPX589857:SPX589859 SZT589857:SZT589859 TJP589857:TJP589859 TTL589857:TTL589859 UDH589857:UDH589859 UND589857:UND589859 UWZ589857:UWZ589859 VGV589857:VGV589859 VQR589857:VQR589859 WAN589857:WAN589859 WKJ589857:WKJ589859 WUF589857:WUF589859 E655393:E655395 HT655393:HT655395 RP655393:RP655395 ABL655393:ABL655395 ALH655393:ALH655395 AVD655393:AVD655395 BEZ655393:BEZ655395 BOV655393:BOV655395 BYR655393:BYR655395 CIN655393:CIN655395 CSJ655393:CSJ655395 DCF655393:DCF655395 DMB655393:DMB655395 DVX655393:DVX655395 EFT655393:EFT655395 EPP655393:EPP655395 EZL655393:EZL655395 FJH655393:FJH655395 FTD655393:FTD655395 GCZ655393:GCZ655395 GMV655393:GMV655395 GWR655393:GWR655395 HGN655393:HGN655395 HQJ655393:HQJ655395 IAF655393:IAF655395 IKB655393:IKB655395 ITX655393:ITX655395 JDT655393:JDT655395 JNP655393:JNP655395 JXL655393:JXL655395 KHH655393:KHH655395 KRD655393:KRD655395 LAZ655393:LAZ655395 LKV655393:LKV655395 LUR655393:LUR655395 MEN655393:MEN655395 MOJ655393:MOJ655395 MYF655393:MYF655395 NIB655393:NIB655395 NRX655393:NRX655395 OBT655393:OBT655395 OLP655393:OLP655395 OVL655393:OVL655395 PFH655393:PFH655395 PPD655393:PPD655395 PYZ655393:PYZ655395 QIV655393:QIV655395 QSR655393:QSR655395 RCN655393:RCN655395 RMJ655393:RMJ655395 RWF655393:RWF655395 SGB655393:SGB655395 SPX655393:SPX655395 SZT655393:SZT655395 TJP655393:TJP655395 TTL655393:TTL655395 UDH655393:UDH655395 UND655393:UND655395 UWZ655393:UWZ655395 VGV655393:VGV655395 VQR655393:VQR655395 WAN655393:WAN655395 WKJ655393:WKJ655395 WUF655393:WUF655395 E720929:E720931 HT720929:HT720931 RP720929:RP720931 ABL720929:ABL720931 ALH720929:ALH720931 AVD720929:AVD720931 BEZ720929:BEZ720931 BOV720929:BOV720931 BYR720929:BYR720931 CIN720929:CIN720931 CSJ720929:CSJ720931 DCF720929:DCF720931 DMB720929:DMB720931 DVX720929:DVX720931 EFT720929:EFT720931 EPP720929:EPP720931 EZL720929:EZL720931 FJH720929:FJH720931 FTD720929:FTD720931 GCZ720929:GCZ720931 GMV720929:GMV720931 GWR720929:GWR720931 HGN720929:HGN720931 HQJ720929:HQJ720931 IAF720929:IAF720931 IKB720929:IKB720931 ITX720929:ITX720931 JDT720929:JDT720931 JNP720929:JNP720931 JXL720929:JXL720931 KHH720929:KHH720931 KRD720929:KRD720931 LAZ720929:LAZ720931 LKV720929:LKV720931 LUR720929:LUR720931 MEN720929:MEN720931 MOJ720929:MOJ720931 MYF720929:MYF720931 NIB720929:NIB720931 NRX720929:NRX720931 OBT720929:OBT720931 OLP720929:OLP720931 OVL720929:OVL720931 PFH720929:PFH720931 PPD720929:PPD720931 PYZ720929:PYZ720931 QIV720929:QIV720931 QSR720929:QSR720931 RCN720929:RCN720931 RMJ720929:RMJ720931 RWF720929:RWF720931 SGB720929:SGB720931 SPX720929:SPX720931 SZT720929:SZT720931 TJP720929:TJP720931 TTL720929:TTL720931 UDH720929:UDH720931 UND720929:UND720931 UWZ720929:UWZ720931 VGV720929:VGV720931 VQR720929:VQR720931 WAN720929:WAN720931 WKJ720929:WKJ720931 WUF720929:WUF720931 E786465:E786467 HT786465:HT786467 RP786465:RP786467 ABL786465:ABL786467 ALH786465:ALH786467 AVD786465:AVD786467 BEZ786465:BEZ786467 BOV786465:BOV786467 BYR786465:BYR786467 CIN786465:CIN786467 CSJ786465:CSJ786467 DCF786465:DCF786467 DMB786465:DMB786467 DVX786465:DVX786467 EFT786465:EFT786467 EPP786465:EPP786467 EZL786465:EZL786467 FJH786465:FJH786467 FTD786465:FTD786467 GCZ786465:GCZ786467 GMV786465:GMV786467 GWR786465:GWR786467 HGN786465:HGN786467 HQJ786465:HQJ786467 IAF786465:IAF786467 IKB786465:IKB786467 ITX786465:ITX786467 JDT786465:JDT786467 JNP786465:JNP786467 JXL786465:JXL786467 KHH786465:KHH786467 KRD786465:KRD786467 LAZ786465:LAZ786467 LKV786465:LKV786467 LUR786465:LUR786467 MEN786465:MEN786467 MOJ786465:MOJ786467 MYF786465:MYF786467 NIB786465:NIB786467 NRX786465:NRX786467 OBT786465:OBT786467 OLP786465:OLP786467 OVL786465:OVL786467 PFH786465:PFH786467 PPD786465:PPD786467 PYZ786465:PYZ786467 QIV786465:QIV786467 QSR786465:QSR786467 RCN786465:RCN786467 RMJ786465:RMJ786467 RWF786465:RWF786467 SGB786465:SGB786467 SPX786465:SPX786467 SZT786465:SZT786467 TJP786465:TJP786467 TTL786465:TTL786467 UDH786465:UDH786467 UND786465:UND786467 UWZ786465:UWZ786467 VGV786465:VGV786467 VQR786465:VQR786467 WAN786465:WAN786467 WKJ786465:WKJ786467 WUF786465:WUF786467 E852001:E852003 HT852001:HT852003 RP852001:RP852003 ABL852001:ABL852003 ALH852001:ALH852003 AVD852001:AVD852003 BEZ852001:BEZ852003 BOV852001:BOV852003 BYR852001:BYR852003 CIN852001:CIN852003 CSJ852001:CSJ852003 DCF852001:DCF852003 DMB852001:DMB852003 DVX852001:DVX852003 EFT852001:EFT852003 EPP852001:EPP852003 EZL852001:EZL852003 FJH852001:FJH852003 FTD852001:FTD852003 GCZ852001:GCZ852003 GMV852001:GMV852003 GWR852001:GWR852003 HGN852001:HGN852003 HQJ852001:HQJ852003 IAF852001:IAF852003 IKB852001:IKB852003 ITX852001:ITX852003 JDT852001:JDT852003 JNP852001:JNP852003 JXL852001:JXL852003 KHH852001:KHH852003 KRD852001:KRD852003 LAZ852001:LAZ852003 LKV852001:LKV852003 LUR852001:LUR852003 MEN852001:MEN852003 MOJ852001:MOJ852003 MYF852001:MYF852003 NIB852001:NIB852003 NRX852001:NRX852003 OBT852001:OBT852003 OLP852001:OLP852003 OVL852001:OVL852003 PFH852001:PFH852003 PPD852001:PPD852003 PYZ852001:PYZ852003 QIV852001:QIV852003 QSR852001:QSR852003 RCN852001:RCN852003 RMJ852001:RMJ852003 RWF852001:RWF852003 SGB852001:SGB852003 SPX852001:SPX852003 SZT852001:SZT852003 TJP852001:TJP852003 TTL852001:TTL852003 UDH852001:UDH852003 UND852001:UND852003 UWZ852001:UWZ852003 VGV852001:VGV852003 VQR852001:VQR852003 WAN852001:WAN852003 WKJ852001:WKJ852003 WUF852001:WUF852003 E917537:E917539 HT917537:HT917539 RP917537:RP917539 ABL917537:ABL917539 ALH917537:ALH917539 AVD917537:AVD917539 BEZ917537:BEZ917539 BOV917537:BOV917539 BYR917537:BYR917539 CIN917537:CIN917539 CSJ917537:CSJ917539 DCF917537:DCF917539 DMB917537:DMB917539 DVX917537:DVX917539 EFT917537:EFT917539 EPP917537:EPP917539 EZL917537:EZL917539 FJH917537:FJH917539 FTD917537:FTD917539 GCZ917537:GCZ917539 GMV917537:GMV917539 GWR917537:GWR917539 HGN917537:HGN917539 HQJ917537:HQJ917539 IAF917537:IAF917539 IKB917537:IKB917539 ITX917537:ITX917539 JDT917537:JDT917539 JNP917537:JNP917539 JXL917537:JXL917539 KHH917537:KHH917539 KRD917537:KRD917539 LAZ917537:LAZ917539 LKV917537:LKV917539 LUR917537:LUR917539 MEN917537:MEN917539 MOJ917537:MOJ917539 MYF917537:MYF917539 NIB917537:NIB917539 NRX917537:NRX917539 OBT917537:OBT917539 OLP917537:OLP917539 OVL917537:OVL917539 PFH917537:PFH917539 PPD917537:PPD917539 PYZ917537:PYZ917539 QIV917537:QIV917539 QSR917537:QSR917539 RCN917537:RCN917539 RMJ917537:RMJ917539 RWF917537:RWF917539 SGB917537:SGB917539 SPX917537:SPX917539 SZT917537:SZT917539 TJP917537:TJP917539 TTL917537:TTL917539 UDH917537:UDH917539 UND917537:UND917539 UWZ917537:UWZ917539 VGV917537:VGV917539 VQR917537:VQR917539 WAN917537:WAN917539 WKJ917537:WKJ917539 WUF917537:WUF917539 E983073:E983075 HT983073:HT983075 RP983073:RP983075 ABL983073:ABL983075 ALH983073:ALH983075 AVD983073:AVD983075 BEZ983073:BEZ983075 BOV983073:BOV983075 BYR983073:BYR983075 CIN983073:CIN983075 CSJ983073:CSJ983075 DCF983073:DCF983075 DMB983073:DMB983075 DVX983073:DVX983075 EFT983073:EFT983075 EPP983073:EPP983075 EZL983073:EZL983075 FJH983073:FJH983075 FTD983073:FTD983075 GCZ983073:GCZ983075 GMV983073:GMV983075 GWR983073:GWR983075 HGN983073:HGN983075 HQJ983073:HQJ983075 IAF983073:IAF983075 IKB983073:IKB983075 ITX983073:ITX983075 JDT983073:JDT983075 JNP983073:JNP983075 JXL983073:JXL983075 KHH983073:KHH983075 KRD983073:KRD983075 LAZ983073:LAZ983075 LKV983073:LKV983075 LUR983073:LUR983075 MEN983073:MEN983075 MOJ983073:MOJ983075 MYF983073:MYF983075 NIB983073:NIB983075 NRX983073:NRX983075 OBT983073:OBT983075 OLP983073:OLP983075 OVL983073:OVL983075 PFH983073:PFH983075 PPD983073:PPD983075 PYZ983073:PYZ983075 QIV983073:QIV983075 QSR983073:QSR983075 RCN983073:RCN983075 RMJ983073:RMJ983075 RWF983073:RWF983075 SGB983073:SGB983075 SPX983073:SPX983075 SZT983073:SZT983075 TJP983073:TJP983075 TTL983073:TTL983075 UDH983073:UDH983075 UND983073:UND983075 UWZ983073:UWZ983075 VGV983073:VGV983075 VQR983073:VQR983075 WAN983073:WAN983075 WKJ983073:WKJ983075 WUF983073:WUF983075 E36:E37 HS10:HS25 RO10:RO25 ABK10:ABK25 ALG10:ALG25 AVC10:AVC25 BEY10:BEY25 BOU10:BOU25 BYQ10:BYQ25 CIM10:CIM25 CSI10:CSI25 DCE10:DCE25 DMA10:DMA25 DVW10:DVW25 EFS10:EFS25 EPO10:EPO25 EZK10:EZK25 FJG10:FJG25 FTC10:FTC25 GCY10:GCY25 GMU10:GMU25 GWQ10:GWQ25 HGM10:HGM25 HQI10:HQI25 IAE10:IAE25 IKA10:IKA25 ITW10:ITW25 JDS10:JDS25 JNO10:JNO25 JXK10:JXK25 KHG10:KHG25 KRC10:KRC25 LAY10:LAY25 LKU10:LKU25 LUQ10:LUQ25 MEM10:MEM25 MOI10:MOI25 MYE10:MYE25 NIA10:NIA25 NRW10:NRW25 OBS10:OBS25 OLO10:OLO25 OVK10:OVK25 PFG10:PFG25 PPC10:PPC25 PYY10:PYY25 QIU10:QIU25 QSQ10:QSQ25 RCM10:RCM25 RMI10:RMI25 RWE10:RWE25 SGA10:SGA25 SPW10:SPW25 SZS10:SZS25 TJO10:TJO25 TTK10:TTK25 UDG10:UDG25 UNC10:UNC25 UWY10:UWY25 VGU10:VGU25 VQQ10:VQQ25 WAM10:WAM25 WKI10:WKI25 WUE10:WUE25 D65546:D65558 HS65546:HS65558 RO65546:RO65558 ABK65546:ABK65558 ALG65546:ALG65558 AVC65546:AVC65558 BEY65546:BEY65558 BOU65546:BOU65558 BYQ65546:BYQ65558 CIM65546:CIM65558 CSI65546:CSI65558 DCE65546:DCE65558 DMA65546:DMA65558 DVW65546:DVW65558 EFS65546:EFS65558 EPO65546:EPO65558 EZK65546:EZK65558 FJG65546:FJG65558 FTC65546:FTC65558 GCY65546:GCY65558 GMU65546:GMU65558 GWQ65546:GWQ65558 HGM65546:HGM65558 HQI65546:HQI65558 IAE65546:IAE65558 IKA65546:IKA65558 ITW65546:ITW65558 JDS65546:JDS65558 JNO65546:JNO65558 JXK65546:JXK65558 KHG65546:KHG65558 KRC65546:KRC65558 LAY65546:LAY65558 LKU65546:LKU65558 LUQ65546:LUQ65558 MEM65546:MEM65558 MOI65546:MOI65558 MYE65546:MYE65558 NIA65546:NIA65558 NRW65546:NRW65558 OBS65546:OBS65558 OLO65546:OLO65558 OVK65546:OVK65558 PFG65546:PFG65558 PPC65546:PPC65558 PYY65546:PYY65558 QIU65546:QIU65558 QSQ65546:QSQ65558 RCM65546:RCM65558 RMI65546:RMI65558 RWE65546:RWE65558 SGA65546:SGA65558 SPW65546:SPW65558 SZS65546:SZS65558 TJO65546:TJO65558 TTK65546:TTK65558 UDG65546:UDG65558 UNC65546:UNC65558 UWY65546:UWY65558 VGU65546:VGU65558 VQQ65546:VQQ65558 WAM65546:WAM65558 WKI65546:WKI65558 WUE65546:WUE65558 D131082:D131094 HS131082:HS131094 RO131082:RO131094 ABK131082:ABK131094 ALG131082:ALG131094 AVC131082:AVC131094 BEY131082:BEY131094 BOU131082:BOU131094 BYQ131082:BYQ131094 CIM131082:CIM131094 CSI131082:CSI131094 DCE131082:DCE131094 DMA131082:DMA131094 DVW131082:DVW131094 EFS131082:EFS131094 EPO131082:EPO131094 EZK131082:EZK131094 FJG131082:FJG131094 FTC131082:FTC131094 GCY131082:GCY131094 GMU131082:GMU131094 GWQ131082:GWQ131094 HGM131082:HGM131094 HQI131082:HQI131094 IAE131082:IAE131094 IKA131082:IKA131094 ITW131082:ITW131094 JDS131082:JDS131094 JNO131082:JNO131094 JXK131082:JXK131094 KHG131082:KHG131094 KRC131082:KRC131094 LAY131082:LAY131094 LKU131082:LKU131094 LUQ131082:LUQ131094 MEM131082:MEM131094 MOI131082:MOI131094 MYE131082:MYE131094 NIA131082:NIA131094 NRW131082:NRW131094 OBS131082:OBS131094 OLO131082:OLO131094 OVK131082:OVK131094 PFG131082:PFG131094 PPC131082:PPC131094 PYY131082:PYY131094 QIU131082:QIU131094 QSQ131082:QSQ131094 RCM131082:RCM131094 RMI131082:RMI131094 RWE131082:RWE131094 SGA131082:SGA131094 SPW131082:SPW131094 SZS131082:SZS131094 TJO131082:TJO131094 TTK131082:TTK131094 UDG131082:UDG131094 UNC131082:UNC131094 UWY131082:UWY131094 VGU131082:VGU131094 VQQ131082:VQQ131094 WAM131082:WAM131094 WKI131082:WKI131094 WUE131082:WUE131094 D196618:D196630 HS196618:HS196630 RO196618:RO196630 ABK196618:ABK196630 ALG196618:ALG196630 AVC196618:AVC196630 BEY196618:BEY196630 BOU196618:BOU196630 BYQ196618:BYQ196630 CIM196618:CIM196630 CSI196618:CSI196630 DCE196618:DCE196630 DMA196618:DMA196630 DVW196618:DVW196630 EFS196618:EFS196630 EPO196618:EPO196630 EZK196618:EZK196630 FJG196618:FJG196630 FTC196618:FTC196630 GCY196618:GCY196630 GMU196618:GMU196630 GWQ196618:GWQ196630 HGM196618:HGM196630 HQI196618:HQI196630 IAE196618:IAE196630 IKA196618:IKA196630 ITW196618:ITW196630 JDS196618:JDS196630 JNO196618:JNO196630 JXK196618:JXK196630 KHG196618:KHG196630 KRC196618:KRC196630 LAY196618:LAY196630 LKU196618:LKU196630 LUQ196618:LUQ196630 MEM196618:MEM196630 MOI196618:MOI196630 MYE196618:MYE196630 NIA196618:NIA196630 NRW196618:NRW196630 OBS196618:OBS196630 OLO196618:OLO196630 OVK196618:OVK196630 PFG196618:PFG196630 PPC196618:PPC196630 PYY196618:PYY196630 QIU196618:QIU196630 QSQ196618:QSQ196630 RCM196618:RCM196630 RMI196618:RMI196630 RWE196618:RWE196630 SGA196618:SGA196630 SPW196618:SPW196630 SZS196618:SZS196630 TJO196618:TJO196630 TTK196618:TTK196630 UDG196618:UDG196630 UNC196618:UNC196630 UWY196618:UWY196630 VGU196618:VGU196630 VQQ196618:VQQ196630 WAM196618:WAM196630 WKI196618:WKI196630 WUE196618:WUE196630 D262154:D262166 HS262154:HS262166 RO262154:RO262166 ABK262154:ABK262166 ALG262154:ALG262166 AVC262154:AVC262166 BEY262154:BEY262166 BOU262154:BOU262166 BYQ262154:BYQ262166 CIM262154:CIM262166 CSI262154:CSI262166 DCE262154:DCE262166 DMA262154:DMA262166 DVW262154:DVW262166 EFS262154:EFS262166 EPO262154:EPO262166 EZK262154:EZK262166 FJG262154:FJG262166 FTC262154:FTC262166 GCY262154:GCY262166 GMU262154:GMU262166 GWQ262154:GWQ262166 HGM262154:HGM262166 HQI262154:HQI262166 IAE262154:IAE262166 IKA262154:IKA262166 ITW262154:ITW262166 JDS262154:JDS262166 JNO262154:JNO262166 JXK262154:JXK262166 KHG262154:KHG262166 KRC262154:KRC262166 LAY262154:LAY262166 LKU262154:LKU262166 LUQ262154:LUQ262166 MEM262154:MEM262166 MOI262154:MOI262166 MYE262154:MYE262166 NIA262154:NIA262166 NRW262154:NRW262166 OBS262154:OBS262166 OLO262154:OLO262166 OVK262154:OVK262166 PFG262154:PFG262166 PPC262154:PPC262166 PYY262154:PYY262166 QIU262154:QIU262166 QSQ262154:QSQ262166 RCM262154:RCM262166 RMI262154:RMI262166 RWE262154:RWE262166 SGA262154:SGA262166 SPW262154:SPW262166 SZS262154:SZS262166 TJO262154:TJO262166 TTK262154:TTK262166 UDG262154:UDG262166 UNC262154:UNC262166 UWY262154:UWY262166 VGU262154:VGU262166 VQQ262154:VQQ262166 WAM262154:WAM262166 WKI262154:WKI262166 WUE262154:WUE262166 D327690:D327702 HS327690:HS327702 RO327690:RO327702 ABK327690:ABK327702 ALG327690:ALG327702 AVC327690:AVC327702 BEY327690:BEY327702 BOU327690:BOU327702 BYQ327690:BYQ327702 CIM327690:CIM327702 CSI327690:CSI327702 DCE327690:DCE327702 DMA327690:DMA327702 DVW327690:DVW327702 EFS327690:EFS327702 EPO327690:EPO327702 EZK327690:EZK327702 FJG327690:FJG327702 FTC327690:FTC327702 GCY327690:GCY327702 GMU327690:GMU327702 GWQ327690:GWQ327702 HGM327690:HGM327702 HQI327690:HQI327702 IAE327690:IAE327702 IKA327690:IKA327702 ITW327690:ITW327702 JDS327690:JDS327702 JNO327690:JNO327702 JXK327690:JXK327702 KHG327690:KHG327702 KRC327690:KRC327702 LAY327690:LAY327702 LKU327690:LKU327702 LUQ327690:LUQ327702 MEM327690:MEM327702 MOI327690:MOI327702 MYE327690:MYE327702 NIA327690:NIA327702 NRW327690:NRW327702 OBS327690:OBS327702 OLO327690:OLO327702 OVK327690:OVK327702 PFG327690:PFG327702 PPC327690:PPC327702 PYY327690:PYY327702 QIU327690:QIU327702 QSQ327690:QSQ327702 RCM327690:RCM327702 RMI327690:RMI327702 RWE327690:RWE327702 SGA327690:SGA327702 SPW327690:SPW327702 SZS327690:SZS327702 TJO327690:TJO327702 TTK327690:TTK327702 UDG327690:UDG327702 UNC327690:UNC327702 UWY327690:UWY327702 VGU327690:VGU327702 VQQ327690:VQQ327702 WAM327690:WAM327702 WKI327690:WKI327702 WUE327690:WUE327702 D393226:D393238 HS393226:HS393238 RO393226:RO393238 ABK393226:ABK393238 ALG393226:ALG393238 AVC393226:AVC393238 BEY393226:BEY393238 BOU393226:BOU393238 BYQ393226:BYQ393238 CIM393226:CIM393238 CSI393226:CSI393238 DCE393226:DCE393238 DMA393226:DMA393238 DVW393226:DVW393238 EFS393226:EFS393238 EPO393226:EPO393238 EZK393226:EZK393238 FJG393226:FJG393238 FTC393226:FTC393238 GCY393226:GCY393238 GMU393226:GMU393238 GWQ393226:GWQ393238 HGM393226:HGM393238 HQI393226:HQI393238 IAE393226:IAE393238 IKA393226:IKA393238 ITW393226:ITW393238 JDS393226:JDS393238 JNO393226:JNO393238 JXK393226:JXK393238 KHG393226:KHG393238 KRC393226:KRC393238 LAY393226:LAY393238 LKU393226:LKU393238 LUQ393226:LUQ393238 MEM393226:MEM393238 MOI393226:MOI393238 MYE393226:MYE393238 NIA393226:NIA393238 NRW393226:NRW393238 OBS393226:OBS393238 OLO393226:OLO393238 OVK393226:OVK393238 PFG393226:PFG393238 PPC393226:PPC393238 PYY393226:PYY393238 QIU393226:QIU393238 QSQ393226:QSQ393238 RCM393226:RCM393238 RMI393226:RMI393238 RWE393226:RWE393238 SGA393226:SGA393238 SPW393226:SPW393238 SZS393226:SZS393238 TJO393226:TJO393238 TTK393226:TTK393238 UDG393226:UDG393238 UNC393226:UNC393238 UWY393226:UWY393238 VGU393226:VGU393238 VQQ393226:VQQ393238 WAM393226:WAM393238 WKI393226:WKI393238 WUE393226:WUE393238 D458762:D458774 HS458762:HS458774 RO458762:RO458774 ABK458762:ABK458774 ALG458762:ALG458774 AVC458762:AVC458774 BEY458762:BEY458774 BOU458762:BOU458774 BYQ458762:BYQ458774 CIM458762:CIM458774 CSI458762:CSI458774 DCE458762:DCE458774 DMA458762:DMA458774 DVW458762:DVW458774 EFS458762:EFS458774 EPO458762:EPO458774 EZK458762:EZK458774 FJG458762:FJG458774 FTC458762:FTC458774 GCY458762:GCY458774 GMU458762:GMU458774 GWQ458762:GWQ458774 HGM458762:HGM458774 HQI458762:HQI458774 IAE458762:IAE458774 IKA458762:IKA458774 ITW458762:ITW458774 JDS458762:JDS458774 JNO458762:JNO458774 JXK458762:JXK458774 KHG458762:KHG458774 KRC458762:KRC458774 LAY458762:LAY458774 LKU458762:LKU458774 LUQ458762:LUQ458774 MEM458762:MEM458774 MOI458762:MOI458774 MYE458762:MYE458774 NIA458762:NIA458774 NRW458762:NRW458774 OBS458762:OBS458774 OLO458762:OLO458774 OVK458762:OVK458774 PFG458762:PFG458774 PPC458762:PPC458774 PYY458762:PYY458774 QIU458762:QIU458774 QSQ458762:QSQ458774 RCM458762:RCM458774 RMI458762:RMI458774 RWE458762:RWE458774 SGA458762:SGA458774 SPW458762:SPW458774 SZS458762:SZS458774 TJO458762:TJO458774 TTK458762:TTK458774 UDG458762:UDG458774 UNC458762:UNC458774 UWY458762:UWY458774 VGU458762:VGU458774 VQQ458762:VQQ458774 WAM458762:WAM458774 WKI458762:WKI458774 WUE458762:WUE458774 D524298:D524310 HS524298:HS524310 RO524298:RO524310 ABK524298:ABK524310 ALG524298:ALG524310 AVC524298:AVC524310 BEY524298:BEY524310 BOU524298:BOU524310 BYQ524298:BYQ524310 CIM524298:CIM524310 CSI524298:CSI524310 DCE524298:DCE524310 DMA524298:DMA524310 DVW524298:DVW524310 EFS524298:EFS524310 EPO524298:EPO524310 EZK524298:EZK524310 FJG524298:FJG524310 FTC524298:FTC524310 GCY524298:GCY524310 GMU524298:GMU524310 GWQ524298:GWQ524310 HGM524298:HGM524310 HQI524298:HQI524310 IAE524298:IAE524310 IKA524298:IKA524310 ITW524298:ITW524310 JDS524298:JDS524310 JNO524298:JNO524310 JXK524298:JXK524310 KHG524298:KHG524310 KRC524298:KRC524310 LAY524298:LAY524310 LKU524298:LKU524310 LUQ524298:LUQ524310 MEM524298:MEM524310 MOI524298:MOI524310 MYE524298:MYE524310 NIA524298:NIA524310 NRW524298:NRW524310 OBS524298:OBS524310 OLO524298:OLO524310 OVK524298:OVK524310 PFG524298:PFG524310 PPC524298:PPC524310 PYY524298:PYY524310 QIU524298:QIU524310 QSQ524298:QSQ524310 RCM524298:RCM524310 RMI524298:RMI524310 RWE524298:RWE524310 SGA524298:SGA524310 SPW524298:SPW524310 SZS524298:SZS524310 TJO524298:TJO524310 TTK524298:TTK524310 UDG524298:UDG524310 UNC524298:UNC524310 UWY524298:UWY524310 VGU524298:VGU524310 VQQ524298:VQQ524310 WAM524298:WAM524310 WKI524298:WKI524310 WUE524298:WUE524310 D589834:D589846 HS589834:HS589846 RO589834:RO589846 ABK589834:ABK589846 ALG589834:ALG589846 AVC589834:AVC589846 BEY589834:BEY589846 BOU589834:BOU589846 BYQ589834:BYQ589846 CIM589834:CIM589846 CSI589834:CSI589846 DCE589834:DCE589846 DMA589834:DMA589846 DVW589834:DVW589846 EFS589834:EFS589846 EPO589834:EPO589846 EZK589834:EZK589846 FJG589834:FJG589846 FTC589834:FTC589846 GCY589834:GCY589846 GMU589834:GMU589846 GWQ589834:GWQ589846 HGM589834:HGM589846 HQI589834:HQI589846 IAE589834:IAE589846 IKA589834:IKA589846 ITW589834:ITW589846 JDS589834:JDS589846 JNO589834:JNO589846 JXK589834:JXK589846 KHG589834:KHG589846 KRC589834:KRC589846 LAY589834:LAY589846 LKU589834:LKU589846 LUQ589834:LUQ589846 MEM589834:MEM589846 MOI589834:MOI589846 MYE589834:MYE589846 NIA589834:NIA589846 NRW589834:NRW589846 OBS589834:OBS589846 OLO589834:OLO589846 OVK589834:OVK589846 PFG589834:PFG589846 PPC589834:PPC589846 PYY589834:PYY589846 QIU589834:QIU589846 QSQ589834:QSQ589846 RCM589834:RCM589846 RMI589834:RMI589846 RWE589834:RWE589846 SGA589834:SGA589846 SPW589834:SPW589846 SZS589834:SZS589846 TJO589834:TJO589846 TTK589834:TTK589846 UDG589834:UDG589846 UNC589834:UNC589846 UWY589834:UWY589846 VGU589834:VGU589846 VQQ589834:VQQ589846 WAM589834:WAM589846 WKI589834:WKI589846 WUE589834:WUE589846 D655370:D655382 HS655370:HS655382 RO655370:RO655382 ABK655370:ABK655382 ALG655370:ALG655382 AVC655370:AVC655382 BEY655370:BEY655382 BOU655370:BOU655382 BYQ655370:BYQ655382 CIM655370:CIM655382 CSI655370:CSI655382 DCE655370:DCE655382 DMA655370:DMA655382 DVW655370:DVW655382 EFS655370:EFS655382 EPO655370:EPO655382 EZK655370:EZK655382 FJG655370:FJG655382 FTC655370:FTC655382 GCY655370:GCY655382 GMU655370:GMU655382 GWQ655370:GWQ655382 HGM655370:HGM655382 HQI655370:HQI655382 IAE655370:IAE655382 IKA655370:IKA655382 ITW655370:ITW655382 JDS655370:JDS655382 JNO655370:JNO655382 JXK655370:JXK655382 KHG655370:KHG655382 KRC655370:KRC655382 LAY655370:LAY655382 LKU655370:LKU655382 LUQ655370:LUQ655382 MEM655370:MEM655382 MOI655370:MOI655382 MYE655370:MYE655382 NIA655370:NIA655382 NRW655370:NRW655382 OBS655370:OBS655382 OLO655370:OLO655382 OVK655370:OVK655382 PFG655370:PFG655382 PPC655370:PPC655382 PYY655370:PYY655382 QIU655370:QIU655382 QSQ655370:QSQ655382 RCM655370:RCM655382 RMI655370:RMI655382 RWE655370:RWE655382 SGA655370:SGA655382 SPW655370:SPW655382 SZS655370:SZS655382 TJO655370:TJO655382 TTK655370:TTK655382 UDG655370:UDG655382 UNC655370:UNC655382 UWY655370:UWY655382 VGU655370:VGU655382 VQQ655370:VQQ655382 WAM655370:WAM655382 WKI655370:WKI655382 WUE655370:WUE655382 D720906:D720918 HS720906:HS720918 RO720906:RO720918 ABK720906:ABK720918 ALG720906:ALG720918 AVC720906:AVC720918 BEY720906:BEY720918 BOU720906:BOU720918 BYQ720906:BYQ720918 CIM720906:CIM720918 CSI720906:CSI720918 DCE720906:DCE720918 DMA720906:DMA720918 DVW720906:DVW720918 EFS720906:EFS720918 EPO720906:EPO720918 EZK720906:EZK720918 FJG720906:FJG720918 FTC720906:FTC720918 GCY720906:GCY720918 GMU720906:GMU720918 GWQ720906:GWQ720918 HGM720906:HGM720918 HQI720906:HQI720918 IAE720906:IAE720918 IKA720906:IKA720918 ITW720906:ITW720918 JDS720906:JDS720918 JNO720906:JNO720918 JXK720906:JXK720918 KHG720906:KHG720918 KRC720906:KRC720918 LAY720906:LAY720918 LKU720906:LKU720918 LUQ720906:LUQ720918 MEM720906:MEM720918 MOI720906:MOI720918 MYE720906:MYE720918 NIA720906:NIA720918 NRW720906:NRW720918 OBS720906:OBS720918 OLO720906:OLO720918 OVK720906:OVK720918 PFG720906:PFG720918 PPC720906:PPC720918 PYY720906:PYY720918 QIU720906:QIU720918 QSQ720906:QSQ720918 RCM720906:RCM720918 RMI720906:RMI720918 RWE720906:RWE720918 SGA720906:SGA720918 SPW720906:SPW720918 SZS720906:SZS720918 TJO720906:TJO720918 TTK720906:TTK720918 UDG720906:UDG720918 UNC720906:UNC720918 UWY720906:UWY720918 VGU720906:VGU720918 VQQ720906:VQQ720918 WAM720906:WAM720918 WKI720906:WKI720918 WUE720906:WUE720918 D786442:D786454 HS786442:HS786454 RO786442:RO786454 ABK786442:ABK786454 ALG786442:ALG786454 AVC786442:AVC786454 BEY786442:BEY786454 BOU786442:BOU786454 BYQ786442:BYQ786454 CIM786442:CIM786454 CSI786442:CSI786454 DCE786442:DCE786454 DMA786442:DMA786454 DVW786442:DVW786454 EFS786442:EFS786454 EPO786442:EPO786454 EZK786442:EZK786454 FJG786442:FJG786454 FTC786442:FTC786454 GCY786442:GCY786454 GMU786442:GMU786454 GWQ786442:GWQ786454 HGM786442:HGM786454 HQI786442:HQI786454 IAE786442:IAE786454 IKA786442:IKA786454 ITW786442:ITW786454 JDS786442:JDS786454 JNO786442:JNO786454 JXK786442:JXK786454 KHG786442:KHG786454 KRC786442:KRC786454 LAY786442:LAY786454 LKU786442:LKU786454 LUQ786442:LUQ786454 MEM786442:MEM786454 MOI786442:MOI786454 MYE786442:MYE786454 NIA786442:NIA786454 NRW786442:NRW786454 OBS786442:OBS786454 OLO786442:OLO786454 OVK786442:OVK786454 PFG786442:PFG786454 PPC786442:PPC786454 PYY786442:PYY786454 QIU786442:QIU786454 QSQ786442:QSQ786454 RCM786442:RCM786454 RMI786442:RMI786454 RWE786442:RWE786454 SGA786442:SGA786454 SPW786442:SPW786454 SZS786442:SZS786454 TJO786442:TJO786454 TTK786442:TTK786454 UDG786442:UDG786454 UNC786442:UNC786454 UWY786442:UWY786454 VGU786442:VGU786454 VQQ786442:VQQ786454 WAM786442:WAM786454 WKI786442:WKI786454 WUE786442:WUE786454 D851978:D851990 HS851978:HS851990 RO851978:RO851990 ABK851978:ABK851990 ALG851978:ALG851990 AVC851978:AVC851990 BEY851978:BEY851990 BOU851978:BOU851990 BYQ851978:BYQ851990 CIM851978:CIM851990 CSI851978:CSI851990 DCE851978:DCE851990 DMA851978:DMA851990 DVW851978:DVW851990 EFS851978:EFS851990 EPO851978:EPO851990 EZK851978:EZK851990 FJG851978:FJG851990 FTC851978:FTC851990 GCY851978:GCY851990 GMU851978:GMU851990 GWQ851978:GWQ851990 HGM851978:HGM851990 HQI851978:HQI851990 IAE851978:IAE851990 IKA851978:IKA851990 ITW851978:ITW851990 JDS851978:JDS851990 JNO851978:JNO851990 JXK851978:JXK851990 KHG851978:KHG851990 KRC851978:KRC851990 LAY851978:LAY851990 LKU851978:LKU851990 LUQ851978:LUQ851990 MEM851978:MEM851990 MOI851978:MOI851990 MYE851978:MYE851990 NIA851978:NIA851990 NRW851978:NRW851990 OBS851978:OBS851990 OLO851978:OLO851990 OVK851978:OVK851990 PFG851978:PFG851990 PPC851978:PPC851990 PYY851978:PYY851990 QIU851978:QIU851990 QSQ851978:QSQ851990 RCM851978:RCM851990 RMI851978:RMI851990 RWE851978:RWE851990 SGA851978:SGA851990 SPW851978:SPW851990 SZS851978:SZS851990 TJO851978:TJO851990 TTK851978:TTK851990 UDG851978:UDG851990 UNC851978:UNC851990 UWY851978:UWY851990 VGU851978:VGU851990 VQQ851978:VQQ851990 WAM851978:WAM851990 WKI851978:WKI851990 WUE851978:WUE851990 D917514:D917526 HS917514:HS917526 RO917514:RO917526 ABK917514:ABK917526 ALG917514:ALG917526 AVC917514:AVC917526 BEY917514:BEY917526 BOU917514:BOU917526 BYQ917514:BYQ917526 CIM917514:CIM917526 CSI917514:CSI917526 DCE917514:DCE917526 DMA917514:DMA917526 DVW917514:DVW917526 EFS917514:EFS917526 EPO917514:EPO917526 EZK917514:EZK917526 FJG917514:FJG917526 FTC917514:FTC917526 GCY917514:GCY917526 GMU917514:GMU917526 GWQ917514:GWQ917526 HGM917514:HGM917526 HQI917514:HQI917526 IAE917514:IAE917526 IKA917514:IKA917526 ITW917514:ITW917526 JDS917514:JDS917526 JNO917514:JNO917526 JXK917514:JXK917526 KHG917514:KHG917526 KRC917514:KRC917526 LAY917514:LAY917526 LKU917514:LKU917526 LUQ917514:LUQ917526 MEM917514:MEM917526 MOI917514:MOI917526 MYE917514:MYE917526 NIA917514:NIA917526 NRW917514:NRW917526 OBS917514:OBS917526 OLO917514:OLO917526 OVK917514:OVK917526 PFG917514:PFG917526 PPC917514:PPC917526 PYY917514:PYY917526 QIU917514:QIU917526 QSQ917514:QSQ917526 RCM917514:RCM917526 RMI917514:RMI917526 RWE917514:RWE917526 SGA917514:SGA917526 SPW917514:SPW917526 SZS917514:SZS917526 TJO917514:TJO917526 TTK917514:TTK917526 UDG917514:UDG917526 UNC917514:UNC917526 UWY917514:UWY917526 VGU917514:VGU917526 VQQ917514:VQQ917526 WAM917514:WAM917526 WKI917514:WKI917526 WUE917514:WUE917526 D983050:D983062 HS983050:HS983062 RO983050:RO983062 ABK983050:ABK983062 ALG983050:ALG983062 AVC983050:AVC983062 BEY983050:BEY983062 BOU983050:BOU983062 BYQ983050:BYQ983062 CIM983050:CIM983062 CSI983050:CSI983062 DCE983050:DCE983062 DMA983050:DMA983062 DVW983050:DVW983062 EFS983050:EFS983062 EPO983050:EPO983062 EZK983050:EZK983062 FJG983050:FJG983062 FTC983050:FTC983062 GCY983050:GCY983062 GMU983050:GMU983062 GWQ983050:GWQ983062 HGM983050:HGM983062 HQI983050:HQI983062 IAE983050:IAE983062 IKA983050:IKA983062 ITW983050:ITW983062 JDS983050:JDS983062 JNO983050:JNO983062 JXK983050:JXK983062 KHG983050:KHG983062 KRC983050:KRC983062 LAY983050:LAY983062 LKU983050:LKU983062 LUQ983050:LUQ983062 MEM983050:MEM983062 MOI983050:MOI983062 MYE983050:MYE983062 NIA983050:NIA983062 NRW983050:NRW983062 OBS983050:OBS983062 OLO983050:OLO983062 OVK983050:OVK983062 PFG983050:PFG983062 PPC983050:PPC983062 PYY983050:PYY983062 QIU983050:QIU983062 QSQ983050:QSQ983062 RCM983050:RCM983062 RMI983050:RMI983062 RWE983050:RWE983062 SGA983050:SGA983062 SPW983050:SPW983062 SZS983050:SZS983062 TJO983050:TJO983062 TTK983050:TTK983062 UDG983050:UDG983062 UNC983050:UNC983062 UWY983050:UWY983062 VGU983050:VGU983062 VQQ983050:VQQ983062 WAM983050:WAM983062 WKI983050:WKI983062 WUE983050:WUE983062 A23:C23 HP23:HR23 RL23:RN23 ABH23:ABJ23 ALD23:ALF23 AUZ23:AVB23 BEV23:BEX23 BOR23:BOT23 BYN23:BYP23 CIJ23:CIL23 CSF23:CSH23 DCB23:DCD23 DLX23:DLZ23 DVT23:DVV23 EFP23:EFR23 EPL23:EPN23 EZH23:EZJ23 FJD23:FJF23 FSZ23:FTB23 GCV23:GCX23 GMR23:GMT23 GWN23:GWP23 HGJ23:HGL23 HQF23:HQH23 IAB23:IAD23 IJX23:IJZ23 ITT23:ITV23 JDP23:JDR23 JNL23:JNN23 JXH23:JXJ23 KHD23:KHF23 KQZ23:KRB23 LAV23:LAX23 LKR23:LKT23 LUN23:LUP23 MEJ23:MEL23 MOF23:MOH23 MYB23:MYD23 NHX23:NHZ23 NRT23:NRV23 OBP23:OBR23 OLL23:OLN23 OVH23:OVJ23 PFD23:PFF23 POZ23:PPB23 PYV23:PYX23 QIR23:QIT23 QSN23:QSP23 RCJ23:RCL23 RMF23:RMH23 RWB23:RWD23 SFX23:SFZ23 SPT23:SPV23 SZP23:SZR23 TJL23:TJN23 TTH23:TTJ23 UDD23:UDF23 UMZ23:UNB23 UWV23:UWX23 VGR23:VGT23 VQN23:VQP23 WAJ23:WAL23 WKF23:WKH23 WUB23:WUD23 A65556:C65556 HP65556:HR65556 RL65556:RN65556 ABH65556:ABJ65556 ALD65556:ALF65556 AUZ65556:AVB65556 BEV65556:BEX65556 BOR65556:BOT65556 BYN65556:BYP65556 CIJ65556:CIL65556 CSF65556:CSH65556 DCB65556:DCD65556 DLX65556:DLZ65556 DVT65556:DVV65556 EFP65556:EFR65556 EPL65556:EPN65556 EZH65556:EZJ65556 FJD65556:FJF65556 FSZ65556:FTB65556 GCV65556:GCX65556 GMR65556:GMT65556 GWN65556:GWP65556 HGJ65556:HGL65556 HQF65556:HQH65556 IAB65556:IAD65556 IJX65556:IJZ65556 ITT65556:ITV65556 JDP65556:JDR65556 JNL65556:JNN65556 JXH65556:JXJ65556 KHD65556:KHF65556 KQZ65556:KRB65556 LAV65556:LAX65556 LKR65556:LKT65556 LUN65556:LUP65556 MEJ65556:MEL65556 MOF65556:MOH65556 MYB65556:MYD65556 NHX65556:NHZ65556 NRT65556:NRV65556 OBP65556:OBR65556 OLL65556:OLN65556 OVH65556:OVJ65556 PFD65556:PFF65556 POZ65556:PPB65556 PYV65556:PYX65556 QIR65556:QIT65556 QSN65556:QSP65556 RCJ65556:RCL65556 RMF65556:RMH65556 RWB65556:RWD65556 SFX65556:SFZ65556 SPT65556:SPV65556 SZP65556:SZR65556 TJL65556:TJN65556 TTH65556:TTJ65556 UDD65556:UDF65556 UMZ65556:UNB65556 UWV65556:UWX65556 VGR65556:VGT65556 VQN65556:VQP65556 WAJ65556:WAL65556 WKF65556:WKH65556 WUB65556:WUD65556 A131092:C131092 HP131092:HR131092 RL131092:RN131092 ABH131092:ABJ131092 ALD131092:ALF131092 AUZ131092:AVB131092 BEV131092:BEX131092 BOR131092:BOT131092 BYN131092:BYP131092 CIJ131092:CIL131092 CSF131092:CSH131092 DCB131092:DCD131092 DLX131092:DLZ131092 DVT131092:DVV131092 EFP131092:EFR131092 EPL131092:EPN131092 EZH131092:EZJ131092 FJD131092:FJF131092 FSZ131092:FTB131092 GCV131092:GCX131092 GMR131092:GMT131092 GWN131092:GWP131092 HGJ131092:HGL131092 HQF131092:HQH131092 IAB131092:IAD131092 IJX131092:IJZ131092 ITT131092:ITV131092 JDP131092:JDR131092 JNL131092:JNN131092 JXH131092:JXJ131092 KHD131092:KHF131092 KQZ131092:KRB131092 LAV131092:LAX131092 LKR131092:LKT131092 LUN131092:LUP131092 MEJ131092:MEL131092 MOF131092:MOH131092 MYB131092:MYD131092 NHX131092:NHZ131092 NRT131092:NRV131092 OBP131092:OBR131092 OLL131092:OLN131092 OVH131092:OVJ131092 PFD131092:PFF131092 POZ131092:PPB131092 PYV131092:PYX131092 QIR131092:QIT131092 QSN131092:QSP131092 RCJ131092:RCL131092 RMF131092:RMH131092 RWB131092:RWD131092 SFX131092:SFZ131092 SPT131092:SPV131092 SZP131092:SZR131092 TJL131092:TJN131092 TTH131092:TTJ131092 UDD131092:UDF131092 UMZ131092:UNB131092 UWV131092:UWX131092 VGR131092:VGT131092 VQN131092:VQP131092 WAJ131092:WAL131092 WKF131092:WKH131092 WUB131092:WUD131092 A196628:C196628 HP196628:HR196628 RL196628:RN196628 ABH196628:ABJ196628 ALD196628:ALF196628 AUZ196628:AVB196628 BEV196628:BEX196628 BOR196628:BOT196628 BYN196628:BYP196628 CIJ196628:CIL196628 CSF196628:CSH196628 DCB196628:DCD196628 DLX196628:DLZ196628 DVT196628:DVV196628 EFP196628:EFR196628 EPL196628:EPN196628 EZH196628:EZJ196628 FJD196628:FJF196628 FSZ196628:FTB196628 GCV196628:GCX196628 GMR196628:GMT196628 GWN196628:GWP196628 HGJ196628:HGL196628 HQF196628:HQH196628 IAB196628:IAD196628 IJX196628:IJZ196628 ITT196628:ITV196628 JDP196628:JDR196628 JNL196628:JNN196628 JXH196628:JXJ196628 KHD196628:KHF196628 KQZ196628:KRB196628 LAV196628:LAX196628 LKR196628:LKT196628 LUN196628:LUP196628 MEJ196628:MEL196628 MOF196628:MOH196628 MYB196628:MYD196628 NHX196628:NHZ196628 NRT196628:NRV196628 OBP196628:OBR196628 OLL196628:OLN196628 OVH196628:OVJ196628 PFD196628:PFF196628 POZ196628:PPB196628 PYV196628:PYX196628 QIR196628:QIT196628 QSN196628:QSP196628 RCJ196628:RCL196628 RMF196628:RMH196628 RWB196628:RWD196628 SFX196628:SFZ196628 SPT196628:SPV196628 SZP196628:SZR196628 TJL196628:TJN196628 TTH196628:TTJ196628 UDD196628:UDF196628 UMZ196628:UNB196628 UWV196628:UWX196628 VGR196628:VGT196628 VQN196628:VQP196628 WAJ196628:WAL196628 WKF196628:WKH196628 WUB196628:WUD196628 A262164:C262164 HP262164:HR262164 RL262164:RN262164 ABH262164:ABJ262164 ALD262164:ALF262164 AUZ262164:AVB262164 BEV262164:BEX262164 BOR262164:BOT262164 BYN262164:BYP262164 CIJ262164:CIL262164 CSF262164:CSH262164 DCB262164:DCD262164 DLX262164:DLZ262164 DVT262164:DVV262164 EFP262164:EFR262164 EPL262164:EPN262164 EZH262164:EZJ262164 FJD262164:FJF262164 FSZ262164:FTB262164 GCV262164:GCX262164 GMR262164:GMT262164 GWN262164:GWP262164 HGJ262164:HGL262164 HQF262164:HQH262164 IAB262164:IAD262164 IJX262164:IJZ262164 ITT262164:ITV262164 JDP262164:JDR262164 JNL262164:JNN262164 JXH262164:JXJ262164 KHD262164:KHF262164 KQZ262164:KRB262164 LAV262164:LAX262164 LKR262164:LKT262164 LUN262164:LUP262164 MEJ262164:MEL262164 MOF262164:MOH262164 MYB262164:MYD262164 NHX262164:NHZ262164 NRT262164:NRV262164 OBP262164:OBR262164 OLL262164:OLN262164 OVH262164:OVJ262164 PFD262164:PFF262164 POZ262164:PPB262164 PYV262164:PYX262164 QIR262164:QIT262164 QSN262164:QSP262164 RCJ262164:RCL262164 RMF262164:RMH262164 RWB262164:RWD262164 SFX262164:SFZ262164 SPT262164:SPV262164 SZP262164:SZR262164 TJL262164:TJN262164 TTH262164:TTJ262164 UDD262164:UDF262164 UMZ262164:UNB262164 UWV262164:UWX262164 VGR262164:VGT262164 VQN262164:VQP262164 WAJ262164:WAL262164 WKF262164:WKH262164 WUB262164:WUD262164 A327700:C327700 HP327700:HR327700 RL327700:RN327700 ABH327700:ABJ327700 ALD327700:ALF327700 AUZ327700:AVB327700 BEV327700:BEX327700 BOR327700:BOT327700 BYN327700:BYP327700 CIJ327700:CIL327700 CSF327700:CSH327700 DCB327700:DCD327700 DLX327700:DLZ327700 DVT327700:DVV327700 EFP327700:EFR327700 EPL327700:EPN327700 EZH327700:EZJ327700 FJD327700:FJF327700 FSZ327700:FTB327700 GCV327700:GCX327700 GMR327700:GMT327700 GWN327700:GWP327700 HGJ327700:HGL327700 HQF327700:HQH327700 IAB327700:IAD327700 IJX327700:IJZ327700 ITT327700:ITV327700 JDP327700:JDR327700 JNL327700:JNN327700 JXH327700:JXJ327700 KHD327700:KHF327700 KQZ327700:KRB327700 LAV327700:LAX327700 LKR327700:LKT327700 LUN327700:LUP327700 MEJ327700:MEL327700 MOF327700:MOH327700 MYB327700:MYD327700 NHX327700:NHZ327700 NRT327700:NRV327700 OBP327700:OBR327700 OLL327700:OLN327700 OVH327700:OVJ327700 PFD327700:PFF327700 POZ327700:PPB327700 PYV327700:PYX327700 QIR327700:QIT327700 QSN327700:QSP327700 RCJ327700:RCL327700 RMF327700:RMH327700 RWB327700:RWD327700 SFX327700:SFZ327700 SPT327700:SPV327700 SZP327700:SZR327700 TJL327700:TJN327700 TTH327700:TTJ327700 UDD327700:UDF327700 UMZ327700:UNB327700 UWV327700:UWX327700 VGR327700:VGT327700 VQN327700:VQP327700 WAJ327700:WAL327700 WKF327700:WKH327700 WUB327700:WUD327700 A393236:C393236 HP393236:HR393236 RL393236:RN393236 ABH393236:ABJ393236 ALD393236:ALF393236 AUZ393236:AVB393236 BEV393236:BEX393236 BOR393236:BOT393236 BYN393236:BYP393236 CIJ393236:CIL393236 CSF393236:CSH393236 DCB393236:DCD393236 DLX393236:DLZ393236 DVT393236:DVV393236 EFP393236:EFR393236 EPL393236:EPN393236 EZH393236:EZJ393236 FJD393236:FJF393236 FSZ393236:FTB393236 GCV393236:GCX393236 GMR393236:GMT393236 GWN393236:GWP393236 HGJ393236:HGL393236 HQF393236:HQH393236 IAB393236:IAD393236 IJX393236:IJZ393236 ITT393236:ITV393236 JDP393236:JDR393236 JNL393236:JNN393236 JXH393236:JXJ393236 KHD393236:KHF393236 KQZ393236:KRB393236 LAV393236:LAX393236 LKR393236:LKT393236 LUN393236:LUP393236 MEJ393236:MEL393236 MOF393236:MOH393236 MYB393236:MYD393236 NHX393236:NHZ393236 NRT393236:NRV393236 OBP393236:OBR393236 OLL393236:OLN393236 OVH393236:OVJ393236 PFD393236:PFF393236 POZ393236:PPB393236 PYV393236:PYX393236 QIR393236:QIT393236 QSN393236:QSP393236 RCJ393236:RCL393236 RMF393236:RMH393236 RWB393236:RWD393236 SFX393236:SFZ393236 SPT393236:SPV393236 SZP393236:SZR393236 TJL393236:TJN393236 TTH393236:TTJ393236 UDD393236:UDF393236 UMZ393236:UNB393236 UWV393236:UWX393236 VGR393236:VGT393236 VQN393236:VQP393236 WAJ393236:WAL393236 WKF393236:WKH393236 WUB393236:WUD393236 A458772:C458772 HP458772:HR458772 RL458772:RN458772 ABH458772:ABJ458772 ALD458772:ALF458772 AUZ458772:AVB458772 BEV458772:BEX458772 BOR458772:BOT458772 BYN458772:BYP458772 CIJ458772:CIL458772 CSF458772:CSH458772 DCB458772:DCD458772 DLX458772:DLZ458772 DVT458772:DVV458772 EFP458772:EFR458772 EPL458772:EPN458772 EZH458772:EZJ458772 FJD458772:FJF458772 FSZ458772:FTB458772 GCV458772:GCX458772 GMR458772:GMT458772 GWN458772:GWP458772 HGJ458772:HGL458772 HQF458772:HQH458772 IAB458772:IAD458772 IJX458772:IJZ458772 ITT458772:ITV458772 JDP458772:JDR458772 JNL458772:JNN458772 JXH458772:JXJ458772 KHD458772:KHF458772 KQZ458772:KRB458772 LAV458772:LAX458772 LKR458772:LKT458772 LUN458772:LUP458772 MEJ458772:MEL458772 MOF458772:MOH458772 MYB458772:MYD458772 NHX458772:NHZ458772 NRT458772:NRV458772 OBP458772:OBR458772 OLL458772:OLN458772 OVH458772:OVJ458772 PFD458772:PFF458772 POZ458772:PPB458772 PYV458772:PYX458772 QIR458772:QIT458772 QSN458772:QSP458772 RCJ458772:RCL458772 RMF458772:RMH458772 RWB458772:RWD458772 SFX458772:SFZ458772 SPT458772:SPV458772 SZP458772:SZR458772 TJL458772:TJN458772 TTH458772:TTJ458772 UDD458772:UDF458772 UMZ458772:UNB458772 UWV458772:UWX458772 VGR458772:VGT458772 VQN458772:VQP458772 WAJ458772:WAL458772 WKF458772:WKH458772 WUB458772:WUD458772 A524308:C524308 HP524308:HR524308 RL524308:RN524308 ABH524308:ABJ524308 ALD524308:ALF524308 AUZ524308:AVB524308 BEV524308:BEX524308 BOR524308:BOT524308 BYN524308:BYP524308 CIJ524308:CIL524308 CSF524308:CSH524308 DCB524308:DCD524308 DLX524308:DLZ524308 DVT524308:DVV524308 EFP524308:EFR524308 EPL524308:EPN524308 EZH524308:EZJ524308 FJD524308:FJF524308 FSZ524308:FTB524308 GCV524308:GCX524308 GMR524308:GMT524308 GWN524308:GWP524308 HGJ524308:HGL524308 HQF524308:HQH524308 IAB524308:IAD524308 IJX524308:IJZ524308 ITT524308:ITV524308 JDP524308:JDR524308 JNL524308:JNN524308 JXH524308:JXJ524308 KHD524308:KHF524308 KQZ524308:KRB524308 LAV524308:LAX524308 LKR524308:LKT524308 LUN524308:LUP524308 MEJ524308:MEL524308 MOF524308:MOH524308 MYB524308:MYD524308 NHX524308:NHZ524308 NRT524308:NRV524308 OBP524308:OBR524308 OLL524308:OLN524308 OVH524308:OVJ524308 PFD524308:PFF524308 POZ524308:PPB524308 PYV524308:PYX524308 QIR524308:QIT524308 QSN524308:QSP524308 RCJ524308:RCL524308 RMF524308:RMH524308 RWB524308:RWD524308 SFX524308:SFZ524308 SPT524308:SPV524308 SZP524308:SZR524308 TJL524308:TJN524308 TTH524308:TTJ524308 UDD524308:UDF524308 UMZ524308:UNB524308 UWV524308:UWX524308 VGR524308:VGT524308 VQN524308:VQP524308 WAJ524308:WAL524308 WKF524308:WKH524308 WUB524308:WUD524308 A589844:C589844 HP589844:HR589844 RL589844:RN589844 ABH589844:ABJ589844 ALD589844:ALF589844 AUZ589844:AVB589844 BEV589844:BEX589844 BOR589844:BOT589844 BYN589844:BYP589844 CIJ589844:CIL589844 CSF589844:CSH589844 DCB589844:DCD589844 DLX589844:DLZ589844 DVT589844:DVV589844 EFP589844:EFR589844 EPL589844:EPN589844 EZH589844:EZJ589844 FJD589844:FJF589844 FSZ589844:FTB589844 GCV589844:GCX589844 GMR589844:GMT589844 GWN589844:GWP589844 HGJ589844:HGL589844 HQF589844:HQH589844 IAB589844:IAD589844 IJX589844:IJZ589844 ITT589844:ITV589844 JDP589844:JDR589844 JNL589844:JNN589844 JXH589844:JXJ589844 KHD589844:KHF589844 KQZ589844:KRB589844 LAV589844:LAX589844 LKR589844:LKT589844 LUN589844:LUP589844 MEJ589844:MEL589844 MOF589844:MOH589844 MYB589844:MYD589844 NHX589844:NHZ589844 NRT589844:NRV589844 OBP589844:OBR589844 OLL589844:OLN589844 OVH589844:OVJ589844 PFD589844:PFF589844 POZ589844:PPB589844 PYV589844:PYX589844 QIR589844:QIT589844 QSN589844:QSP589844 RCJ589844:RCL589844 RMF589844:RMH589844 RWB589844:RWD589844 SFX589844:SFZ589844 SPT589844:SPV589844 SZP589844:SZR589844 TJL589844:TJN589844 TTH589844:TTJ589844 UDD589844:UDF589844 UMZ589844:UNB589844 UWV589844:UWX589844 VGR589844:VGT589844 VQN589844:VQP589844 WAJ589844:WAL589844 WKF589844:WKH589844 WUB589844:WUD589844 A655380:C655380 HP655380:HR655380 RL655380:RN655380 ABH655380:ABJ655380 ALD655380:ALF655380 AUZ655380:AVB655380 BEV655380:BEX655380 BOR655380:BOT655380 BYN655380:BYP655380 CIJ655380:CIL655380 CSF655380:CSH655380 DCB655380:DCD655380 DLX655380:DLZ655380 DVT655380:DVV655380 EFP655380:EFR655380 EPL655380:EPN655380 EZH655380:EZJ655380 FJD655380:FJF655380 FSZ655380:FTB655380 GCV655380:GCX655380 GMR655380:GMT655380 GWN655380:GWP655380 HGJ655380:HGL655380 HQF655380:HQH655380 IAB655380:IAD655380 IJX655380:IJZ655380 ITT655380:ITV655380 JDP655380:JDR655380 JNL655380:JNN655380 JXH655380:JXJ655380 KHD655380:KHF655380 KQZ655380:KRB655380 LAV655380:LAX655380 LKR655380:LKT655380 LUN655380:LUP655380 MEJ655380:MEL655380 MOF655380:MOH655380 MYB655380:MYD655380 NHX655380:NHZ655380 NRT655380:NRV655380 OBP655380:OBR655380 OLL655380:OLN655380 OVH655380:OVJ655380 PFD655380:PFF655380 POZ655380:PPB655380 PYV655380:PYX655380 QIR655380:QIT655380 QSN655380:QSP655380 RCJ655380:RCL655380 RMF655380:RMH655380 RWB655380:RWD655380 SFX655380:SFZ655380 SPT655380:SPV655380 SZP655380:SZR655380 TJL655380:TJN655380 TTH655380:TTJ655380 UDD655380:UDF655380 UMZ655380:UNB655380 UWV655380:UWX655380 VGR655380:VGT655380 VQN655380:VQP655380 WAJ655380:WAL655380 WKF655380:WKH655380 WUB655380:WUD655380 A720916:C720916 HP720916:HR720916 RL720916:RN720916 ABH720916:ABJ720916 ALD720916:ALF720916 AUZ720916:AVB720916 BEV720916:BEX720916 BOR720916:BOT720916 BYN720916:BYP720916 CIJ720916:CIL720916 CSF720916:CSH720916 DCB720916:DCD720916 DLX720916:DLZ720916 DVT720916:DVV720916 EFP720916:EFR720916 EPL720916:EPN720916 EZH720916:EZJ720916 FJD720916:FJF720916 FSZ720916:FTB720916 GCV720916:GCX720916 GMR720916:GMT720916 GWN720916:GWP720916 HGJ720916:HGL720916 HQF720916:HQH720916 IAB720916:IAD720916 IJX720916:IJZ720916 ITT720916:ITV720916 JDP720916:JDR720916 JNL720916:JNN720916 JXH720916:JXJ720916 KHD720916:KHF720916 KQZ720916:KRB720916 LAV720916:LAX720916 LKR720916:LKT720916 LUN720916:LUP720916 MEJ720916:MEL720916 MOF720916:MOH720916 MYB720916:MYD720916 NHX720916:NHZ720916 NRT720916:NRV720916 OBP720916:OBR720916 OLL720916:OLN720916 OVH720916:OVJ720916 PFD720916:PFF720916 POZ720916:PPB720916 PYV720916:PYX720916 QIR720916:QIT720916 QSN720916:QSP720916 RCJ720916:RCL720916 RMF720916:RMH720916 RWB720916:RWD720916 SFX720916:SFZ720916 SPT720916:SPV720916 SZP720916:SZR720916 TJL720916:TJN720916 TTH720916:TTJ720916 UDD720916:UDF720916 UMZ720916:UNB720916 UWV720916:UWX720916 VGR720916:VGT720916 VQN720916:VQP720916 WAJ720916:WAL720916 WKF720916:WKH720916 WUB720916:WUD720916 A786452:C786452 HP786452:HR786452 RL786452:RN786452 ABH786452:ABJ786452 ALD786452:ALF786452 AUZ786452:AVB786452 BEV786452:BEX786452 BOR786452:BOT786452 BYN786452:BYP786452 CIJ786452:CIL786452 CSF786452:CSH786452 DCB786452:DCD786452 DLX786452:DLZ786452 DVT786452:DVV786452 EFP786452:EFR786452 EPL786452:EPN786452 EZH786452:EZJ786452 FJD786452:FJF786452 FSZ786452:FTB786452 GCV786452:GCX786452 GMR786452:GMT786452 GWN786452:GWP786452 HGJ786452:HGL786452 HQF786452:HQH786452 IAB786452:IAD786452 IJX786452:IJZ786452 ITT786452:ITV786452 JDP786452:JDR786452 JNL786452:JNN786452 JXH786452:JXJ786452 KHD786452:KHF786452 KQZ786452:KRB786452 LAV786452:LAX786452 LKR786452:LKT786452 LUN786452:LUP786452 MEJ786452:MEL786452 MOF786452:MOH786452 MYB786452:MYD786452 NHX786452:NHZ786452 NRT786452:NRV786452 OBP786452:OBR786452 OLL786452:OLN786452 OVH786452:OVJ786452 PFD786452:PFF786452 POZ786452:PPB786452 PYV786452:PYX786452 QIR786452:QIT786452 QSN786452:QSP786452 RCJ786452:RCL786452 RMF786452:RMH786452 RWB786452:RWD786452 SFX786452:SFZ786452 SPT786452:SPV786452 SZP786452:SZR786452 TJL786452:TJN786452 TTH786452:TTJ786452 UDD786452:UDF786452 UMZ786452:UNB786452 UWV786452:UWX786452 VGR786452:VGT786452 VQN786452:VQP786452 WAJ786452:WAL786452 WKF786452:WKH786452 WUB786452:WUD786452 A851988:C851988 HP851988:HR851988 RL851988:RN851988 ABH851988:ABJ851988 ALD851988:ALF851988 AUZ851988:AVB851988 BEV851988:BEX851988 BOR851988:BOT851988 BYN851988:BYP851988 CIJ851988:CIL851988 CSF851988:CSH851988 DCB851988:DCD851988 DLX851988:DLZ851988 DVT851988:DVV851988 EFP851988:EFR851988 EPL851988:EPN851988 EZH851988:EZJ851988 FJD851988:FJF851988 FSZ851988:FTB851988 GCV851988:GCX851988 GMR851988:GMT851988 GWN851988:GWP851988 HGJ851988:HGL851988 HQF851988:HQH851988 IAB851988:IAD851988 IJX851988:IJZ851988 ITT851988:ITV851988 JDP851988:JDR851988 JNL851988:JNN851988 JXH851988:JXJ851988 KHD851988:KHF851988 KQZ851988:KRB851988 LAV851988:LAX851988 LKR851988:LKT851988 LUN851988:LUP851988 MEJ851988:MEL851988 MOF851988:MOH851988 MYB851988:MYD851988 NHX851988:NHZ851988 NRT851988:NRV851988 OBP851988:OBR851988 OLL851988:OLN851988 OVH851988:OVJ851988 PFD851988:PFF851988 POZ851988:PPB851988 PYV851988:PYX851988 QIR851988:QIT851988 QSN851988:QSP851988 RCJ851988:RCL851988 RMF851988:RMH851988 RWB851988:RWD851988 SFX851988:SFZ851988 SPT851988:SPV851988 SZP851988:SZR851988 TJL851988:TJN851988 TTH851988:TTJ851988 UDD851988:UDF851988 UMZ851988:UNB851988 UWV851988:UWX851988 VGR851988:VGT851988 VQN851988:VQP851988 WAJ851988:WAL851988 WKF851988:WKH851988 WUB851988:WUD851988 A917524:C917524 HP917524:HR917524 RL917524:RN917524 ABH917524:ABJ917524 ALD917524:ALF917524 AUZ917524:AVB917524 BEV917524:BEX917524 BOR917524:BOT917524 BYN917524:BYP917524 CIJ917524:CIL917524 CSF917524:CSH917524 DCB917524:DCD917524 DLX917524:DLZ917524 DVT917524:DVV917524 EFP917524:EFR917524 EPL917524:EPN917524 EZH917524:EZJ917524 FJD917524:FJF917524 FSZ917524:FTB917524 GCV917524:GCX917524 GMR917524:GMT917524 GWN917524:GWP917524 HGJ917524:HGL917524 HQF917524:HQH917524 IAB917524:IAD917524 IJX917524:IJZ917524 ITT917524:ITV917524 JDP917524:JDR917524 JNL917524:JNN917524 JXH917524:JXJ917524 KHD917524:KHF917524 KQZ917524:KRB917524 LAV917524:LAX917524 LKR917524:LKT917524 LUN917524:LUP917524 MEJ917524:MEL917524 MOF917524:MOH917524 MYB917524:MYD917524 NHX917524:NHZ917524 NRT917524:NRV917524 OBP917524:OBR917524 OLL917524:OLN917524 OVH917524:OVJ917524 PFD917524:PFF917524 POZ917524:PPB917524 PYV917524:PYX917524 QIR917524:QIT917524 QSN917524:QSP917524 RCJ917524:RCL917524 RMF917524:RMH917524 RWB917524:RWD917524 SFX917524:SFZ917524 SPT917524:SPV917524 SZP917524:SZR917524 TJL917524:TJN917524 TTH917524:TTJ917524 UDD917524:UDF917524 UMZ917524:UNB917524 UWV917524:UWX917524 VGR917524:VGT917524 VQN917524:VQP917524 WAJ917524:WAL917524 WKF917524:WKH917524 WUB917524:WUD917524 A983060:C983060 HP983060:HR983060 RL983060:RN983060 ABH983060:ABJ983060 ALD983060:ALF983060 AUZ983060:AVB983060 BEV983060:BEX983060 BOR983060:BOT983060 BYN983060:BYP983060 CIJ983060:CIL983060 CSF983060:CSH983060 DCB983060:DCD983060 DLX983060:DLZ983060 DVT983060:DVV983060 EFP983060:EFR983060 EPL983060:EPN983060 EZH983060:EZJ983060 FJD983060:FJF983060 FSZ983060:FTB983060 GCV983060:GCX983060 GMR983060:GMT983060 GWN983060:GWP983060 HGJ983060:HGL983060 HQF983060:HQH983060 IAB983060:IAD983060 IJX983060:IJZ983060 ITT983060:ITV983060 JDP983060:JDR983060 JNL983060:JNN983060 JXH983060:JXJ983060 KHD983060:KHF983060 KQZ983060:KRB983060 LAV983060:LAX983060 LKR983060:LKT983060 LUN983060:LUP983060 MEJ983060:MEL983060 MOF983060:MOH983060 MYB983060:MYD983060 NHX983060:NHZ983060 NRT983060:NRV983060 OBP983060:OBR983060 OLL983060:OLN983060 OVH983060:OVJ983060 PFD983060:PFF983060 POZ983060:PPB983060 PYV983060:PYX983060 QIR983060:QIT983060 QSN983060:QSP983060 RCJ983060:RCL983060 RMF983060:RMH983060 RWB983060:RWD983060 SFX983060:SFZ983060 SPT983060:SPV983060 SZP983060:SZR983060 TJL983060:TJN983060 TTH983060:TTJ983060 UDD983060:UDF983060 UMZ983060:UNB983060 UWV983060:UWX983060 VGR983060:VGT983060 VQN983060:VQP983060 WAJ983060:WAL983060 WKF983060:WKH983060 WUB983060:WUD983060 C26 HR26 RN26 ABJ26 ALF26 AVB26 BEX26 BOT26 BYP26 CIL26 CSH26 DCD26 DLZ26 DVV26 EFR26 EPN26 EZJ26 FJF26 FTB26 GCX26 GMT26 GWP26 HGL26 HQH26 IAD26 IJZ26 ITV26 JDR26 JNN26 JXJ26 KHF26 KRB26 LAX26 LKT26 LUP26 MEL26 MOH26 MYD26 NHZ26 NRV26 OBR26 OLN26 OVJ26 PFF26 PPB26 PYX26 QIT26 QSP26 RCL26 RMH26 RWD26 SFZ26 SPV26 SZR26 TJN26 TTJ26 UDF26 UNB26 UWX26 VGT26 VQP26 WAL26 WKH26 WUD26 C65559 HR65559 RN65559 ABJ65559 ALF65559 AVB65559 BEX65559 BOT65559 BYP65559 CIL65559 CSH65559 DCD65559 DLZ65559 DVV65559 EFR65559 EPN65559 EZJ65559 FJF65559 FTB65559 GCX65559 GMT65559 GWP65559 HGL65559 HQH65559 IAD65559 IJZ65559 ITV65559 JDR65559 JNN65559 JXJ65559 KHF65559 KRB65559 LAX65559 LKT65559 LUP65559 MEL65559 MOH65559 MYD65559 NHZ65559 NRV65559 OBR65559 OLN65559 OVJ65559 PFF65559 PPB65559 PYX65559 QIT65559 QSP65559 RCL65559 RMH65559 RWD65559 SFZ65559 SPV65559 SZR65559 TJN65559 TTJ65559 UDF65559 UNB65559 UWX65559 VGT65559 VQP65559 WAL65559 WKH65559 WUD65559 C131095 HR131095 RN131095 ABJ131095 ALF131095 AVB131095 BEX131095 BOT131095 BYP131095 CIL131095 CSH131095 DCD131095 DLZ131095 DVV131095 EFR131095 EPN131095 EZJ131095 FJF131095 FTB131095 GCX131095 GMT131095 GWP131095 HGL131095 HQH131095 IAD131095 IJZ131095 ITV131095 JDR131095 JNN131095 JXJ131095 KHF131095 KRB131095 LAX131095 LKT131095 LUP131095 MEL131095 MOH131095 MYD131095 NHZ131095 NRV131095 OBR131095 OLN131095 OVJ131095 PFF131095 PPB131095 PYX131095 QIT131095 QSP131095 RCL131095 RMH131095 RWD131095 SFZ131095 SPV131095 SZR131095 TJN131095 TTJ131095 UDF131095 UNB131095 UWX131095 VGT131095 VQP131095 WAL131095 WKH131095 WUD131095 C196631 HR196631 RN196631 ABJ196631 ALF196631 AVB196631 BEX196631 BOT196631 BYP196631 CIL196631 CSH196631 DCD196631 DLZ196631 DVV196631 EFR196631 EPN196631 EZJ196631 FJF196631 FTB196631 GCX196631 GMT196631 GWP196631 HGL196631 HQH196631 IAD196631 IJZ196631 ITV196631 JDR196631 JNN196631 JXJ196631 KHF196631 KRB196631 LAX196631 LKT196631 LUP196631 MEL196631 MOH196631 MYD196631 NHZ196631 NRV196631 OBR196631 OLN196631 OVJ196631 PFF196631 PPB196631 PYX196631 QIT196631 QSP196631 RCL196631 RMH196631 RWD196631 SFZ196631 SPV196631 SZR196631 TJN196631 TTJ196631 UDF196631 UNB196631 UWX196631 VGT196631 VQP196631 WAL196631 WKH196631 WUD196631 C262167 HR262167 RN262167 ABJ262167 ALF262167 AVB262167 BEX262167 BOT262167 BYP262167 CIL262167 CSH262167 DCD262167 DLZ262167 DVV262167 EFR262167 EPN262167 EZJ262167 FJF262167 FTB262167 GCX262167 GMT262167 GWP262167 HGL262167 HQH262167 IAD262167 IJZ262167 ITV262167 JDR262167 JNN262167 JXJ262167 KHF262167 KRB262167 LAX262167 LKT262167 LUP262167 MEL262167 MOH262167 MYD262167 NHZ262167 NRV262167 OBR262167 OLN262167 OVJ262167 PFF262167 PPB262167 PYX262167 QIT262167 QSP262167 RCL262167 RMH262167 RWD262167 SFZ262167 SPV262167 SZR262167 TJN262167 TTJ262167 UDF262167 UNB262167 UWX262167 VGT262167 VQP262167 WAL262167 WKH262167 WUD262167 C327703 HR327703 RN327703 ABJ327703 ALF327703 AVB327703 BEX327703 BOT327703 BYP327703 CIL327703 CSH327703 DCD327703 DLZ327703 DVV327703 EFR327703 EPN327703 EZJ327703 FJF327703 FTB327703 GCX327703 GMT327703 GWP327703 HGL327703 HQH327703 IAD327703 IJZ327703 ITV327703 JDR327703 JNN327703 JXJ327703 KHF327703 KRB327703 LAX327703 LKT327703 LUP327703 MEL327703 MOH327703 MYD327703 NHZ327703 NRV327703 OBR327703 OLN327703 OVJ327703 PFF327703 PPB327703 PYX327703 QIT327703 QSP327703 RCL327703 RMH327703 RWD327703 SFZ327703 SPV327703 SZR327703 TJN327703 TTJ327703 UDF327703 UNB327703 UWX327703 VGT327703 VQP327703 WAL327703 WKH327703 WUD327703 C393239 HR393239 RN393239 ABJ393239 ALF393239 AVB393239 BEX393239 BOT393239 BYP393239 CIL393239 CSH393239 DCD393239 DLZ393239 DVV393239 EFR393239 EPN393239 EZJ393239 FJF393239 FTB393239 GCX393239 GMT393239 GWP393239 HGL393239 HQH393239 IAD393239 IJZ393239 ITV393239 JDR393239 JNN393239 JXJ393239 KHF393239 KRB393239 LAX393239 LKT393239 LUP393239 MEL393239 MOH393239 MYD393239 NHZ393239 NRV393239 OBR393239 OLN393239 OVJ393239 PFF393239 PPB393239 PYX393239 QIT393239 QSP393239 RCL393239 RMH393239 RWD393239 SFZ393239 SPV393239 SZR393239 TJN393239 TTJ393239 UDF393239 UNB393239 UWX393239 VGT393239 VQP393239 WAL393239 WKH393239 WUD393239 C458775 HR458775 RN458775 ABJ458775 ALF458775 AVB458775 BEX458775 BOT458775 BYP458775 CIL458775 CSH458775 DCD458775 DLZ458775 DVV458775 EFR458775 EPN458775 EZJ458775 FJF458775 FTB458775 GCX458775 GMT458775 GWP458775 HGL458775 HQH458775 IAD458775 IJZ458775 ITV458775 JDR458775 JNN458775 JXJ458775 KHF458775 KRB458775 LAX458775 LKT458775 LUP458775 MEL458775 MOH458775 MYD458775 NHZ458775 NRV458775 OBR458775 OLN458775 OVJ458775 PFF458775 PPB458775 PYX458775 QIT458775 QSP458775 RCL458775 RMH458775 RWD458775 SFZ458775 SPV458775 SZR458775 TJN458775 TTJ458775 UDF458775 UNB458775 UWX458775 VGT458775 VQP458775 WAL458775 WKH458775 WUD458775 C524311 HR524311 RN524311 ABJ524311 ALF524311 AVB524311 BEX524311 BOT524311 BYP524311 CIL524311 CSH524311 DCD524311 DLZ524311 DVV524311 EFR524311 EPN524311 EZJ524311 FJF524311 FTB524311 GCX524311 GMT524311 GWP524311 HGL524311 HQH524311 IAD524311 IJZ524311 ITV524311 JDR524311 JNN524311 JXJ524311 KHF524311 KRB524311 LAX524311 LKT524311 LUP524311 MEL524311 MOH524311 MYD524311 NHZ524311 NRV524311 OBR524311 OLN524311 OVJ524311 PFF524311 PPB524311 PYX524311 QIT524311 QSP524311 RCL524311 RMH524311 RWD524311 SFZ524311 SPV524311 SZR524311 TJN524311 TTJ524311 UDF524311 UNB524311 UWX524311 VGT524311 VQP524311 WAL524311 WKH524311 WUD524311 C589847 HR589847 RN589847 ABJ589847 ALF589847 AVB589847 BEX589847 BOT589847 BYP589847 CIL589847 CSH589847 DCD589847 DLZ589847 DVV589847 EFR589847 EPN589847 EZJ589847 FJF589847 FTB589847 GCX589847 GMT589847 GWP589847 HGL589847 HQH589847 IAD589847 IJZ589847 ITV589847 JDR589847 JNN589847 JXJ589847 KHF589847 KRB589847 LAX589847 LKT589847 LUP589847 MEL589847 MOH589847 MYD589847 NHZ589847 NRV589847 OBR589847 OLN589847 OVJ589847 PFF589847 PPB589847 PYX589847 QIT589847 QSP589847 RCL589847 RMH589847 RWD589847 SFZ589847 SPV589847 SZR589847 TJN589847 TTJ589847 UDF589847 UNB589847 UWX589847 VGT589847 VQP589847 WAL589847 WKH589847 WUD589847 C655383 HR655383 RN655383 ABJ655383 ALF655383 AVB655383 BEX655383 BOT655383 BYP655383 CIL655383 CSH655383 DCD655383 DLZ655383 DVV655383 EFR655383 EPN655383 EZJ655383 FJF655383 FTB655383 GCX655383 GMT655383 GWP655383 HGL655383 HQH655383 IAD655383 IJZ655383 ITV655383 JDR655383 JNN655383 JXJ655383 KHF655383 KRB655383 LAX655383 LKT655383 LUP655383 MEL655383 MOH655383 MYD655383 NHZ655383 NRV655383 OBR655383 OLN655383 OVJ655383 PFF655383 PPB655383 PYX655383 QIT655383 QSP655383 RCL655383 RMH655383 RWD655383 SFZ655383 SPV655383 SZR655383 TJN655383 TTJ655383 UDF655383 UNB655383 UWX655383 VGT655383 VQP655383 WAL655383 WKH655383 WUD655383 C720919 HR720919 RN720919 ABJ720919 ALF720919 AVB720919 BEX720919 BOT720919 BYP720919 CIL720919 CSH720919 DCD720919 DLZ720919 DVV720919 EFR720919 EPN720919 EZJ720919 FJF720919 FTB720919 GCX720919 GMT720919 GWP720919 HGL720919 HQH720919 IAD720919 IJZ720919 ITV720919 JDR720919 JNN720919 JXJ720919 KHF720919 KRB720919 LAX720919 LKT720919 LUP720919 MEL720919 MOH720919 MYD720919 NHZ720919 NRV720919 OBR720919 OLN720919 OVJ720919 PFF720919 PPB720919 PYX720919 QIT720919 QSP720919 RCL720919 RMH720919 RWD720919 SFZ720919 SPV720919 SZR720919 TJN720919 TTJ720919 UDF720919 UNB720919 UWX720919 VGT720919 VQP720919 WAL720919 WKH720919 WUD720919 C786455 HR786455 RN786455 ABJ786455 ALF786455 AVB786455 BEX786455 BOT786455 BYP786455 CIL786455 CSH786455 DCD786455 DLZ786455 DVV786455 EFR786455 EPN786455 EZJ786455 FJF786455 FTB786455 GCX786455 GMT786455 GWP786455 HGL786455 HQH786455 IAD786455 IJZ786455 ITV786455 JDR786455 JNN786455 JXJ786455 KHF786455 KRB786455 LAX786455 LKT786455 LUP786455 MEL786455 MOH786455 MYD786455 NHZ786455 NRV786455 OBR786455 OLN786455 OVJ786455 PFF786455 PPB786455 PYX786455 QIT786455 QSP786455 RCL786455 RMH786455 RWD786455 SFZ786455 SPV786455 SZR786455 TJN786455 TTJ786455 UDF786455 UNB786455 UWX786455 VGT786455 VQP786455 WAL786455 WKH786455 WUD786455 C851991 HR851991 RN851991 ABJ851991 ALF851991 AVB851991 BEX851991 BOT851991 BYP851991 CIL851991 CSH851991 DCD851991 DLZ851991 DVV851991 EFR851991 EPN851991 EZJ851991 FJF851991 FTB851991 GCX851991 GMT851991 GWP851991 HGL851991 HQH851991 IAD851991 IJZ851991 ITV851991 JDR851991 JNN851991 JXJ851991 KHF851991 KRB851991 LAX851991 LKT851991 LUP851991 MEL851991 MOH851991 MYD851991 NHZ851991 NRV851991 OBR851991 OLN851991 OVJ851991 PFF851991 PPB851991 PYX851991 QIT851991 QSP851991 RCL851991 RMH851991 RWD851991 SFZ851991 SPV851991 SZR851991 TJN851991 TTJ851991 UDF851991 UNB851991 UWX851991 VGT851991 VQP851991 WAL851991 WKH851991 WUD851991 C917527 HR917527 RN917527 ABJ917527 ALF917527 AVB917527 BEX917527 BOT917527 BYP917527 CIL917527 CSH917527 DCD917527 DLZ917527 DVV917527 EFR917527 EPN917527 EZJ917527 FJF917527 FTB917527 GCX917527 GMT917527 GWP917527 HGL917527 HQH917527 IAD917527 IJZ917527 ITV917527 JDR917527 JNN917527 JXJ917527 KHF917527 KRB917527 LAX917527 LKT917527 LUP917527 MEL917527 MOH917527 MYD917527 NHZ917527 NRV917527 OBR917527 OLN917527 OVJ917527 PFF917527 PPB917527 PYX917527 QIT917527 QSP917527 RCL917527 RMH917527 RWD917527 SFZ917527 SPV917527 SZR917527 TJN917527 TTJ917527 UDF917527 UNB917527 UWX917527 VGT917527 VQP917527 WAL917527 WKH917527 WUD917527 C983063 HR983063 RN983063 ABJ983063 ALF983063 AVB983063 BEX983063 BOT983063 BYP983063 CIL983063 CSH983063 DCD983063 DLZ983063 DVV983063 EFR983063 EPN983063 EZJ983063 FJF983063 FTB983063 GCX983063 GMT983063 GWP983063 HGL983063 HQH983063 IAD983063 IJZ983063 ITV983063 JDR983063 JNN983063 JXJ983063 KHF983063 KRB983063 LAX983063 LKT983063 LUP983063 MEL983063 MOH983063 MYD983063 NHZ983063 NRV983063 OBR983063 OLN983063 OVJ983063 PFF983063 PPB983063 PYX983063 QIT983063 QSP983063 RCL983063 RMH983063 RWD983063 SFZ983063 SPV983063 SZR983063 TJN983063 TTJ983063 UDF983063 UNB983063 UWX983063 VGT983063 VQP983063 WAL983063 WKH983063 WUD983063 C46 HR46 RN46 ABJ46 ALF46 AVB46 BEX46 BOT46 BYP46 CIL46 CSH46 DCD46 DLZ46 DVV46 EFR46 EPN46 EZJ46 FJF46 FTB46 GCX46 GMT46 GWP46 HGL46 HQH46 IAD46 IJZ46 ITV46 JDR46 JNN46 JXJ46 KHF46 KRB46 LAX46 LKT46 LUP46 MEL46 MOH46 MYD46 NHZ46 NRV46 OBR46 OLN46 OVJ46 PFF46 PPB46 PYX46 QIT46 QSP46 RCL46 RMH46 RWD46 SFZ46 SPV46 SZR46 TJN46 TTJ46 UDF46 UNB46 UWX46 VGT46 VQP46 WAL46 WKH46 WUD46 C65580 HR65580 RN65580 ABJ65580 ALF65580 AVB65580 BEX65580 BOT65580 BYP65580 CIL65580 CSH65580 DCD65580 DLZ65580 DVV65580 EFR65580 EPN65580 EZJ65580 FJF65580 FTB65580 GCX65580 GMT65580 GWP65580 HGL65580 HQH65580 IAD65580 IJZ65580 ITV65580 JDR65580 JNN65580 JXJ65580 KHF65580 KRB65580 LAX65580 LKT65580 LUP65580 MEL65580 MOH65580 MYD65580 NHZ65580 NRV65580 OBR65580 OLN65580 OVJ65580 PFF65580 PPB65580 PYX65580 QIT65580 QSP65580 RCL65580 RMH65580 RWD65580 SFZ65580 SPV65580 SZR65580 TJN65580 TTJ65580 UDF65580 UNB65580 UWX65580 VGT65580 VQP65580 WAL65580 WKH65580 WUD65580 C131116 HR131116 RN131116 ABJ131116 ALF131116 AVB131116 BEX131116 BOT131116 BYP131116 CIL131116 CSH131116 DCD131116 DLZ131116 DVV131116 EFR131116 EPN131116 EZJ131116 FJF131116 FTB131116 GCX131116 GMT131116 GWP131116 HGL131116 HQH131116 IAD131116 IJZ131116 ITV131116 JDR131116 JNN131116 JXJ131116 KHF131116 KRB131116 LAX131116 LKT131116 LUP131116 MEL131116 MOH131116 MYD131116 NHZ131116 NRV131116 OBR131116 OLN131116 OVJ131116 PFF131116 PPB131116 PYX131116 QIT131116 QSP131116 RCL131116 RMH131116 RWD131116 SFZ131116 SPV131116 SZR131116 TJN131116 TTJ131116 UDF131116 UNB131116 UWX131116 VGT131116 VQP131116 WAL131116 WKH131116 WUD131116 C196652 HR196652 RN196652 ABJ196652 ALF196652 AVB196652 BEX196652 BOT196652 BYP196652 CIL196652 CSH196652 DCD196652 DLZ196652 DVV196652 EFR196652 EPN196652 EZJ196652 FJF196652 FTB196652 GCX196652 GMT196652 GWP196652 HGL196652 HQH196652 IAD196652 IJZ196652 ITV196652 JDR196652 JNN196652 JXJ196652 KHF196652 KRB196652 LAX196652 LKT196652 LUP196652 MEL196652 MOH196652 MYD196652 NHZ196652 NRV196652 OBR196652 OLN196652 OVJ196652 PFF196652 PPB196652 PYX196652 QIT196652 QSP196652 RCL196652 RMH196652 RWD196652 SFZ196652 SPV196652 SZR196652 TJN196652 TTJ196652 UDF196652 UNB196652 UWX196652 VGT196652 VQP196652 WAL196652 WKH196652 WUD196652 C262188 HR262188 RN262188 ABJ262188 ALF262188 AVB262188 BEX262188 BOT262188 BYP262188 CIL262188 CSH262188 DCD262188 DLZ262188 DVV262188 EFR262188 EPN262188 EZJ262188 FJF262188 FTB262188 GCX262188 GMT262188 GWP262188 HGL262188 HQH262188 IAD262188 IJZ262188 ITV262188 JDR262188 JNN262188 JXJ262188 KHF262188 KRB262188 LAX262188 LKT262188 LUP262188 MEL262188 MOH262188 MYD262188 NHZ262188 NRV262188 OBR262188 OLN262188 OVJ262188 PFF262188 PPB262188 PYX262188 QIT262188 QSP262188 RCL262188 RMH262188 RWD262188 SFZ262188 SPV262188 SZR262188 TJN262188 TTJ262188 UDF262188 UNB262188 UWX262188 VGT262188 VQP262188 WAL262188 WKH262188 WUD262188 C327724 HR327724 RN327724 ABJ327724 ALF327724 AVB327724 BEX327724 BOT327724 BYP327724 CIL327724 CSH327724 DCD327724 DLZ327724 DVV327724 EFR327724 EPN327724 EZJ327724 FJF327724 FTB327724 GCX327724 GMT327724 GWP327724 HGL327724 HQH327724 IAD327724 IJZ327724 ITV327724 JDR327724 JNN327724 JXJ327724 KHF327724 KRB327724 LAX327724 LKT327724 LUP327724 MEL327724 MOH327724 MYD327724 NHZ327724 NRV327724 OBR327724 OLN327724 OVJ327724 PFF327724 PPB327724 PYX327724 QIT327724 QSP327724 RCL327724 RMH327724 RWD327724 SFZ327724 SPV327724 SZR327724 TJN327724 TTJ327724 UDF327724 UNB327724 UWX327724 VGT327724 VQP327724 WAL327724 WKH327724 WUD327724 C393260 HR393260 RN393260 ABJ393260 ALF393260 AVB393260 BEX393260 BOT393260 BYP393260 CIL393260 CSH393260 DCD393260 DLZ393260 DVV393260 EFR393260 EPN393260 EZJ393260 FJF393260 FTB393260 GCX393260 GMT393260 GWP393260 HGL393260 HQH393260 IAD393260 IJZ393260 ITV393260 JDR393260 JNN393260 JXJ393260 KHF393260 KRB393260 LAX393260 LKT393260 LUP393260 MEL393260 MOH393260 MYD393260 NHZ393260 NRV393260 OBR393260 OLN393260 OVJ393260 PFF393260 PPB393260 PYX393260 QIT393260 QSP393260 RCL393260 RMH393260 RWD393260 SFZ393260 SPV393260 SZR393260 TJN393260 TTJ393260 UDF393260 UNB393260 UWX393260 VGT393260 VQP393260 WAL393260 WKH393260 WUD393260 C458796 HR458796 RN458796 ABJ458796 ALF458796 AVB458796 BEX458796 BOT458796 BYP458796 CIL458796 CSH458796 DCD458796 DLZ458796 DVV458796 EFR458796 EPN458796 EZJ458796 FJF458796 FTB458796 GCX458796 GMT458796 GWP458796 HGL458796 HQH458796 IAD458796 IJZ458796 ITV458796 JDR458796 JNN458796 JXJ458796 KHF458796 KRB458796 LAX458796 LKT458796 LUP458796 MEL458796 MOH458796 MYD458796 NHZ458796 NRV458796 OBR458796 OLN458796 OVJ458796 PFF458796 PPB458796 PYX458796 QIT458796 QSP458796 RCL458796 RMH458796 RWD458796 SFZ458796 SPV458796 SZR458796 TJN458796 TTJ458796 UDF458796 UNB458796 UWX458796 VGT458796 VQP458796 WAL458796 WKH458796 WUD458796 C524332 HR524332 RN524332 ABJ524332 ALF524332 AVB524332 BEX524332 BOT524332 BYP524332 CIL524332 CSH524332 DCD524332 DLZ524332 DVV524332 EFR524332 EPN524332 EZJ524332 FJF524332 FTB524332 GCX524332 GMT524332 GWP524332 HGL524332 HQH524332 IAD524332 IJZ524332 ITV524332 JDR524332 JNN524332 JXJ524332 KHF524332 KRB524332 LAX524332 LKT524332 LUP524332 MEL524332 MOH524332 MYD524332 NHZ524332 NRV524332 OBR524332 OLN524332 OVJ524332 PFF524332 PPB524332 PYX524332 QIT524332 QSP524332 RCL524332 RMH524332 RWD524332 SFZ524332 SPV524332 SZR524332 TJN524332 TTJ524332 UDF524332 UNB524332 UWX524332 VGT524332 VQP524332 WAL524332 WKH524332 WUD524332 C589868 HR589868 RN589868 ABJ589868 ALF589868 AVB589868 BEX589868 BOT589868 BYP589868 CIL589868 CSH589868 DCD589868 DLZ589868 DVV589868 EFR589868 EPN589868 EZJ589868 FJF589868 FTB589868 GCX589868 GMT589868 GWP589868 HGL589868 HQH589868 IAD589868 IJZ589868 ITV589868 JDR589868 JNN589868 JXJ589868 KHF589868 KRB589868 LAX589868 LKT589868 LUP589868 MEL589868 MOH589868 MYD589868 NHZ589868 NRV589868 OBR589868 OLN589868 OVJ589868 PFF589868 PPB589868 PYX589868 QIT589868 QSP589868 RCL589868 RMH589868 RWD589868 SFZ589868 SPV589868 SZR589868 TJN589868 TTJ589868 UDF589868 UNB589868 UWX589868 VGT589868 VQP589868 WAL589868 WKH589868 WUD589868 C655404 HR655404 RN655404 ABJ655404 ALF655404 AVB655404 BEX655404 BOT655404 BYP655404 CIL655404 CSH655404 DCD655404 DLZ655404 DVV655404 EFR655404 EPN655404 EZJ655404 FJF655404 FTB655404 GCX655404 GMT655404 GWP655404 HGL655404 HQH655404 IAD655404 IJZ655404 ITV655404 JDR655404 JNN655404 JXJ655404 KHF655404 KRB655404 LAX655404 LKT655404 LUP655404 MEL655404 MOH655404 MYD655404 NHZ655404 NRV655404 OBR655404 OLN655404 OVJ655404 PFF655404 PPB655404 PYX655404 QIT655404 QSP655404 RCL655404 RMH655404 RWD655404 SFZ655404 SPV655404 SZR655404 TJN655404 TTJ655404 UDF655404 UNB655404 UWX655404 VGT655404 VQP655404 WAL655404 WKH655404 WUD655404 C720940 HR720940 RN720940 ABJ720940 ALF720940 AVB720940 BEX720940 BOT720940 BYP720940 CIL720940 CSH720940 DCD720940 DLZ720940 DVV720940 EFR720940 EPN720940 EZJ720940 FJF720940 FTB720940 GCX720940 GMT720940 GWP720940 HGL720940 HQH720940 IAD720940 IJZ720940 ITV720940 JDR720940 JNN720940 JXJ720940 KHF720940 KRB720940 LAX720940 LKT720940 LUP720940 MEL720940 MOH720940 MYD720940 NHZ720940 NRV720940 OBR720940 OLN720940 OVJ720940 PFF720940 PPB720940 PYX720940 QIT720940 QSP720940 RCL720940 RMH720940 RWD720940 SFZ720940 SPV720940 SZR720940 TJN720940 TTJ720940 UDF720940 UNB720940 UWX720940 VGT720940 VQP720940 WAL720940 WKH720940 WUD720940 C786476 HR786476 RN786476 ABJ786476 ALF786476 AVB786476 BEX786476 BOT786476 BYP786476 CIL786476 CSH786476 DCD786476 DLZ786476 DVV786476 EFR786476 EPN786476 EZJ786476 FJF786476 FTB786476 GCX786476 GMT786476 GWP786476 HGL786476 HQH786476 IAD786476 IJZ786476 ITV786476 JDR786476 JNN786476 JXJ786476 KHF786476 KRB786476 LAX786476 LKT786476 LUP786476 MEL786476 MOH786476 MYD786476 NHZ786476 NRV786476 OBR786476 OLN786476 OVJ786476 PFF786476 PPB786476 PYX786476 QIT786476 QSP786476 RCL786476 RMH786476 RWD786476 SFZ786476 SPV786476 SZR786476 TJN786476 TTJ786476 UDF786476 UNB786476 UWX786476 VGT786476 VQP786476 WAL786476 WKH786476 WUD786476 C852012 HR852012 RN852012 ABJ852012 ALF852012 AVB852012 BEX852012 BOT852012 BYP852012 CIL852012 CSH852012 DCD852012 DLZ852012 DVV852012 EFR852012 EPN852012 EZJ852012 FJF852012 FTB852012 GCX852012 GMT852012 GWP852012 HGL852012 HQH852012 IAD852012 IJZ852012 ITV852012 JDR852012 JNN852012 JXJ852012 KHF852012 KRB852012 LAX852012 LKT852012 LUP852012 MEL852012 MOH852012 MYD852012 NHZ852012 NRV852012 OBR852012 OLN852012 OVJ852012 PFF852012 PPB852012 PYX852012 QIT852012 QSP852012 RCL852012 RMH852012 RWD852012 SFZ852012 SPV852012 SZR852012 TJN852012 TTJ852012 UDF852012 UNB852012 UWX852012 VGT852012 VQP852012 WAL852012 WKH852012 WUD852012 C917548 HR917548 RN917548 ABJ917548 ALF917548 AVB917548 BEX917548 BOT917548 BYP917548 CIL917548 CSH917548 DCD917548 DLZ917548 DVV917548 EFR917548 EPN917548 EZJ917548 FJF917548 FTB917548 GCX917548 GMT917548 GWP917548 HGL917548 HQH917548 IAD917548 IJZ917548 ITV917548 JDR917548 JNN917548 JXJ917548 KHF917548 KRB917548 LAX917548 LKT917548 LUP917548 MEL917548 MOH917548 MYD917548 NHZ917548 NRV917548 OBR917548 OLN917548 OVJ917548 PFF917548 PPB917548 PYX917548 QIT917548 QSP917548 RCL917548 RMH917548 RWD917548 SFZ917548 SPV917548 SZR917548 TJN917548 TTJ917548 UDF917548 UNB917548 UWX917548 VGT917548 VQP917548 WAL917548 WKH917548 WUD917548 C983084 HR983084 RN983084 ABJ983084 ALF983084 AVB983084 BEX983084 BOT983084 BYP983084 CIL983084 CSH983084 DCD983084 DLZ983084 DVV983084 EFR983084 EPN983084 EZJ983084 FJF983084 FTB983084 GCX983084 GMT983084 GWP983084 HGL983084 HQH983084 IAD983084 IJZ983084 ITV983084 JDR983084 JNN983084 JXJ983084 KHF983084 KRB983084 LAX983084 LKT983084 LUP983084 MEL983084 MOH983084 MYD983084 NHZ983084 NRV983084 OBR983084 OLN983084 OVJ983084 PFF983084 PPB983084 PYX983084 QIT983084 QSP983084 RCL983084 RMH983084 RWD983084 SFZ983084 SPV983084 SZR983084 TJN983084 TTJ983084 UDF983084 UNB983084 UWX983084 VGT983084 VQP983084 WAL983084 WKH983084 WUD983084 E43:E46 HT43:HT46 RP43:RP46 ABL43:ABL46 ALH43:ALH46 AVD43:AVD46 BEZ43:BEZ46 BOV43:BOV46 BYR43:BYR46 CIN43:CIN46 CSJ43:CSJ46 DCF43:DCF46 DMB43:DMB46 DVX43:DVX46 EFT43:EFT46 EPP43:EPP46 EZL43:EZL46 FJH43:FJH46 FTD43:FTD46 GCZ43:GCZ46 GMV43:GMV46 GWR43:GWR46 HGN43:HGN46 HQJ43:HQJ46 IAF43:IAF46 IKB43:IKB46 ITX43:ITX46 JDT43:JDT46 JNP43:JNP46 JXL43:JXL46 KHH43:KHH46 KRD43:KRD46 LAZ43:LAZ46 LKV43:LKV46 LUR43:LUR46 MEN43:MEN46 MOJ43:MOJ46 MYF43:MYF46 NIB43:NIB46 NRX43:NRX46 OBT43:OBT46 OLP43:OLP46 OVL43:OVL46 PFH43:PFH46 PPD43:PPD46 PYZ43:PYZ46 QIV43:QIV46 QSR43:QSR46 RCN43:RCN46 RMJ43:RMJ46 RWF43:RWF46 SGB43:SGB46 SPX43:SPX46 SZT43:SZT46 TJP43:TJP46 TTL43:TTL46 UDH43:UDH46 UND43:UND46 UWZ43:UWZ46 VGV43:VGV46 VQR43:VQR46 WAN43:WAN46 WKJ43:WKJ46 WUF43:WUF46 E65577:E65580 HT65577:HT65580 RP65577:RP65580 ABL65577:ABL65580 ALH65577:ALH65580 AVD65577:AVD65580 BEZ65577:BEZ65580 BOV65577:BOV65580 BYR65577:BYR65580 CIN65577:CIN65580 CSJ65577:CSJ65580 DCF65577:DCF65580 DMB65577:DMB65580 DVX65577:DVX65580 EFT65577:EFT65580 EPP65577:EPP65580 EZL65577:EZL65580 FJH65577:FJH65580 FTD65577:FTD65580 GCZ65577:GCZ65580 GMV65577:GMV65580 GWR65577:GWR65580 HGN65577:HGN65580 HQJ65577:HQJ65580 IAF65577:IAF65580 IKB65577:IKB65580 ITX65577:ITX65580 JDT65577:JDT65580 JNP65577:JNP65580 JXL65577:JXL65580 KHH65577:KHH65580 KRD65577:KRD65580 LAZ65577:LAZ65580 LKV65577:LKV65580 LUR65577:LUR65580 MEN65577:MEN65580 MOJ65577:MOJ65580 MYF65577:MYF65580 NIB65577:NIB65580 NRX65577:NRX65580 OBT65577:OBT65580 OLP65577:OLP65580 OVL65577:OVL65580 PFH65577:PFH65580 PPD65577:PPD65580 PYZ65577:PYZ65580 QIV65577:QIV65580 QSR65577:QSR65580 RCN65577:RCN65580 RMJ65577:RMJ65580 RWF65577:RWF65580 SGB65577:SGB65580 SPX65577:SPX65580 SZT65577:SZT65580 TJP65577:TJP65580 TTL65577:TTL65580 UDH65577:UDH65580 UND65577:UND65580 UWZ65577:UWZ65580 VGV65577:VGV65580 VQR65577:VQR65580 WAN65577:WAN65580 WKJ65577:WKJ65580 WUF65577:WUF65580 E131113:E131116 HT131113:HT131116 RP131113:RP131116 ABL131113:ABL131116 ALH131113:ALH131116 AVD131113:AVD131116 BEZ131113:BEZ131116 BOV131113:BOV131116 BYR131113:BYR131116 CIN131113:CIN131116 CSJ131113:CSJ131116 DCF131113:DCF131116 DMB131113:DMB131116 DVX131113:DVX131116 EFT131113:EFT131116 EPP131113:EPP131116 EZL131113:EZL131116 FJH131113:FJH131116 FTD131113:FTD131116 GCZ131113:GCZ131116 GMV131113:GMV131116 GWR131113:GWR131116 HGN131113:HGN131116 HQJ131113:HQJ131116 IAF131113:IAF131116 IKB131113:IKB131116 ITX131113:ITX131116 JDT131113:JDT131116 JNP131113:JNP131116 JXL131113:JXL131116 KHH131113:KHH131116 KRD131113:KRD131116 LAZ131113:LAZ131116 LKV131113:LKV131116 LUR131113:LUR131116 MEN131113:MEN131116 MOJ131113:MOJ131116 MYF131113:MYF131116 NIB131113:NIB131116 NRX131113:NRX131116 OBT131113:OBT131116 OLP131113:OLP131116 OVL131113:OVL131116 PFH131113:PFH131116 PPD131113:PPD131116 PYZ131113:PYZ131116 QIV131113:QIV131116 QSR131113:QSR131116 RCN131113:RCN131116 RMJ131113:RMJ131116 RWF131113:RWF131116 SGB131113:SGB131116 SPX131113:SPX131116 SZT131113:SZT131116 TJP131113:TJP131116 TTL131113:TTL131116 UDH131113:UDH131116 UND131113:UND131116 UWZ131113:UWZ131116 VGV131113:VGV131116 VQR131113:VQR131116 WAN131113:WAN131116 WKJ131113:WKJ131116 WUF131113:WUF131116 E196649:E196652 HT196649:HT196652 RP196649:RP196652 ABL196649:ABL196652 ALH196649:ALH196652 AVD196649:AVD196652 BEZ196649:BEZ196652 BOV196649:BOV196652 BYR196649:BYR196652 CIN196649:CIN196652 CSJ196649:CSJ196652 DCF196649:DCF196652 DMB196649:DMB196652 DVX196649:DVX196652 EFT196649:EFT196652 EPP196649:EPP196652 EZL196649:EZL196652 FJH196649:FJH196652 FTD196649:FTD196652 GCZ196649:GCZ196652 GMV196649:GMV196652 GWR196649:GWR196652 HGN196649:HGN196652 HQJ196649:HQJ196652 IAF196649:IAF196652 IKB196649:IKB196652 ITX196649:ITX196652 JDT196649:JDT196652 JNP196649:JNP196652 JXL196649:JXL196652 KHH196649:KHH196652 KRD196649:KRD196652 LAZ196649:LAZ196652 LKV196649:LKV196652 LUR196649:LUR196652 MEN196649:MEN196652 MOJ196649:MOJ196652 MYF196649:MYF196652 NIB196649:NIB196652 NRX196649:NRX196652 OBT196649:OBT196652 OLP196649:OLP196652 OVL196649:OVL196652 PFH196649:PFH196652 PPD196649:PPD196652 PYZ196649:PYZ196652 QIV196649:QIV196652 QSR196649:QSR196652 RCN196649:RCN196652 RMJ196649:RMJ196652 RWF196649:RWF196652 SGB196649:SGB196652 SPX196649:SPX196652 SZT196649:SZT196652 TJP196649:TJP196652 TTL196649:TTL196652 UDH196649:UDH196652 UND196649:UND196652 UWZ196649:UWZ196652 VGV196649:VGV196652 VQR196649:VQR196652 WAN196649:WAN196652 WKJ196649:WKJ196652 WUF196649:WUF196652 E262185:E262188 HT262185:HT262188 RP262185:RP262188 ABL262185:ABL262188 ALH262185:ALH262188 AVD262185:AVD262188 BEZ262185:BEZ262188 BOV262185:BOV262188 BYR262185:BYR262188 CIN262185:CIN262188 CSJ262185:CSJ262188 DCF262185:DCF262188 DMB262185:DMB262188 DVX262185:DVX262188 EFT262185:EFT262188 EPP262185:EPP262188 EZL262185:EZL262188 FJH262185:FJH262188 FTD262185:FTD262188 GCZ262185:GCZ262188 GMV262185:GMV262188 GWR262185:GWR262188 HGN262185:HGN262188 HQJ262185:HQJ262188 IAF262185:IAF262188 IKB262185:IKB262188 ITX262185:ITX262188 JDT262185:JDT262188 JNP262185:JNP262188 JXL262185:JXL262188 KHH262185:KHH262188 KRD262185:KRD262188 LAZ262185:LAZ262188 LKV262185:LKV262188 LUR262185:LUR262188 MEN262185:MEN262188 MOJ262185:MOJ262188 MYF262185:MYF262188 NIB262185:NIB262188 NRX262185:NRX262188 OBT262185:OBT262188 OLP262185:OLP262188 OVL262185:OVL262188 PFH262185:PFH262188 PPD262185:PPD262188 PYZ262185:PYZ262188 QIV262185:QIV262188 QSR262185:QSR262188 RCN262185:RCN262188 RMJ262185:RMJ262188 RWF262185:RWF262188 SGB262185:SGB262188 SPX262185:SPX262188 SZT262185:SZT262188 TJP262185:TJP262188 TTL262185:TTL262188 UDH262185:UDH262188 UND262185:UND262188 UWZ262185:UWZ262188 VGV262185:VGV262188 VQR262185:VQR262188 WAN262185:WAN262188 WKJ262185:WKJ262188 WUF262185:WUF262188 E327721:E327724 HT327721:HT327724 RP327721:RP327724 ABL327721:ABL327724 ALH327721:ALH327724 AVD327721:AVD327724 BEZ327721:BEZ327724 BOV327721:BOV327724 BYR327721:BYR327724 CIN327721:CIN327724 CSJ327721:CSJ327724 DCF327721:DCF327724 DMB327721:DMB327724 DVX327721:DVX327724 EFT327721:EFT327724 EPP327721:EPP327724 EZL327721:EZL327724 FJH327721:FJH327724 FTD327721:FTD327724 GCZ327721:GCZ327724 GMV327721:GMV327724 GWR327721:GWR327724 HGN327721:HGN327724 HQJ327721:HQJ327724 IAF327721:IAF327724 IKB327721:IKB327724 ITX327721:ITX327724 JDT327721:JDT327724 JNP327721:JNP327724 JXL327721:JXL327724 KHH327721:KHH327724 KRD327721:KRD327724 LAZ327721:LAZ327724 LKV327721:LKV327724 LUR327721:LUR327724 MEN327721:MEN327724 MOJ327721:MOJ327724 MYF327721:MYF327724 NIB327721:NIB327724 NRX327721:NRX327724 OBT327721:OBT327724 OLP327721:OLP327724 OVL327721:OVL327724 PFH327721:PFH327724 PPD327721:PPD327724 PYZ327721:PYZ327724 QIV327721:QIV327724 QSR327721:QSR327724 RCN327721:RCN327724 RMJ327721:RMJ327724 RWF327721:RWF327724 SGB327721:SGB327724 SPX327721:SPX327724 SZT327721:SZT327724 TJP327721:TJP327724 TTL327721:TTL327724 UDH327721:UDH327724 UND327721:UND327724 UWZ327721:UWZ327724 VGV327721:VGV327724 VQR327721:VQR327724 WAN327721:WAN327724 WKJ327721:WKJ327724 WUF327721:WUF327724 E393257:E393260 HT393257:HT393260 RP393257:RP393260 ABL393257:ABL393260 ALH393257:ALH393260 AVD393257:AVD393260 BEZ393257:BEZ393260 BOV393257:BOV393260 BYR393257:BYR393260 CIN393257:CIN393260 CSJ393257:CSJ393260 DCF393257:DCF393260 DMB393257:DMB393260 DVX393257:DVX393260 EFT393257:EFT393260 EPP393257:EPP393260 EZL393257:EZL393260 FJH393257:FJH393260 FTD393257:FTD393260 GCZ393257:GCZ393260 GMV393257:GMV393260 GWR393257:GWR393260 HGN393257:HGN393260 HQJ393257:HQJ393260 IAF393257:IAF393260 IKB393257:IKB393260 ITX393257:ITX393260 JDT393257:JDT393260 JNP393257:JNP393260 JXL393257:JXL393260 KHH393257:KHH393260 KRD393257:KRD393260 LAZ393257:LAZ393260 LKV393257:LKV393260 LUR393257:LUR393260 MEN393257:MEN393260 MOJ393257:MOJ393260 MYF393257:MYF393260 NIB393257:NIB393260 NRX393257:NRX393260 OBT393257:OBT393260 OLP393257:OLP393260 OVL393257:OVL393260 PFH393257:PFH393260 PPD393257:PPD393260 PYZ393257:PYZ393260 QIV393257:QIV393260 QSR393257:QSR393260 RCN393257:RCN393260 RMJ393257:RMJ393260 RWF393257:RWF393260 SGB393257:SGB393260 SPX393257:SPX393260 SZT393257:SZT393260 TJP393257:TJP393260 TTL393257:TTL393260 UDH393257:UDH393260 UND393257:UND393260 UWZ393257:UWZ393260 VGV393257:VGV393260 VQR393257:VQR393260 WAN393257:WAN393260 WKJ393257:WKJ393260 WUF393257:WUF393260 E458793:E458796 HT458793:HT458796 RP458793:RP458796 ABL458793:ABL458796 ALH458793:ALH458796 AVD458793:AVD458796 BEZ458793:BEZ458796 BOV458793:BOV458796 BYR458793:BYR458796 CIN458793:CIN458796 CSJ458793:CSJ458796 DCF458793:DCF458796 DMB458793:DMB458796 DVX458793:DVX458796 EFT458793:EFT458796 EPP458793:EPP458796 EZL458793:EZL458796 FJH458793:FJH458796 FTD458793:FTD458796 GCZ458793:GCZ458796 GMV458793:GMV458796 GWR458793:GWR458796 HGN458793:HGN458796 HQJ458793:HQJ458796 IAF458793:IAF458796 IKB458793:IKB458796 ITX458793:ITX458796 JDT458793:JDT458796 JNP458793:JNP458796 JXL458793:JXL458796 KHH458793:KHH458796 KRD458793:KRD458796 LAZ458793:LAZ458796 LKV458793:LKV458796 LUR458793:LUR458796 MEN458793:MEN458796 MOJ458793:MOJ458796 MYF458793:MYF458796 NIB458793:NIB458796 NRX458793:NRX458796 OBT458793:OBT458796 OLP458793:OLP458796 OVL458793:OVL458796 PFH458793:PFH458796 PPD458793:PPD458796 PYZ458793:PYZ458796 QIV458793:QIV458796 QSR458793:QSR458796 RCN458793:RCN458796 RMJ458793:RMJ458796 RWF458793:RWF458796 SGB458793:SGB458796 SPX458793:SPX458796 SZT458793:SZT458796 TJP458793:TJP458796 TTL458793:TTL458796 UDH458793:UDH458796 UND458793:UND458796 UWZ458793:UWZ458796 VGV458793:VGV458796 VQR458793:VQR458796 WAN458793:WAN458796 WKJ458793:WKJ458796 WUF458793:WUF458796 E524329:E524332 HT524329:HT524332 RP524329:RP524332 ABL524329:ABL524332 ALH524329:ALH524332 AVD524329:AVD524332 BEZ524329:BEZ524332 BOV524329:BOV524332 BYR524329:BYR524332 CIN524329:CIN524332 CSJ524329:CSJ524332 DCF524329:DCF524332 DMB524329:DMB524332 DVX524329:DVX524332 EFT524329:EFT524332 EPP524329:EPP524332 EZL524329:EZL524332 FJH524329:FJH524332 FTD524329:FTD524332 GCZ524329:GCZ524332 GMV524329:GMV524332 GWR524329:GWR524332 HGN524329:HGN524332 HQJ524329:HQJ524332 IAF524329:IAF524332 IKB524329:IKB524332 ITX524329:ITX524332 JDT524329:JDT524332 JNP524329:JNP524332 JXL524329:JXL524332 KHH524329:KHH524332 KRD524329:KRD524332 LAZ524329:LAZ524332 LKV524329:LKV524332 LUR524329:LUR524332 MEN524329:MEN524332 MOJ524329:MOJ524332 MYF524329:MYF524332 NIB524329:NIB524332 NRX524329:NRX524332 OBT524329:OBT524332 OLP524329:OLP524332 OVL524329:OVL524332 PFH524329:PFH524332 PPD524329:PPD524332 PYZ524329:PYZ524332 QIV524329:QIV524332 QSR524329:QSR524332 RCN524329:RCN524332 RMJ524329:RMJ524332 RWF524329:RWF524332 SGB524329:SGB524332 SPX524329:SPX524332 SZT524329:SZT524332 TJP524329:TJP524332 TTL524329:TTL524332 UDH524329:UDH524332 UND524329:UND524332 UWZ524329:UWZ524332 VGV524329:VGV524332 VQR524329:VQR524332 WAN524329:WAN524332 WKJ524329:WKJ524332 WUF524329:WUF524332 E589865:E589868 HT589865:HT589868 RP589865:RP589868 ABL589865:ABL589868 ALH589865:ALH589868 AVD589865:AVD589868 BEZ589865:BEZ589868 BOV589865:BOV589868 BYR589865:BYR589868 CIN589865:CIN589868 CSJ589865:CSJ589868 DCF589865:DCF589868 DMB589865:DMB589868 DVX589865:DVX589868 EFT589865:EFT589868 EPP589865:EPP589868 EZL589865:EZL589868 FJH589865:FJH589868 FTD589865:FTD589868 GCZ589865:GCZ589868 GMV589865:GMV589868 GWR589865:GWR589868 HGN589865:HGN589868 HQJ589865:HQJ589868 IAF589865:IAF589868 IKB589865:IKB589868 ITX589865:ITX589868 JDT589865:JDT589868 JNP589865:JNP589868 JXL589865:JXL589868 KHH589865:KHH589868 KRD589865:KRD589868 LAZ589865:LAZ589868 LKV589865:LKV589868 LUR589865:LUR589868 MEN589865:MEN589868 MOJ589865:MOJ589868 MYF589865:MYF589868 NIB589865:NIB589868 NRX589865:NRX589868 OBT589865:OBT589868 OLP589865:OLP589868 OVL589865:OVL589868 PFH589865:PFH589868 PPD589865:PPD589868 PYZ589865:PYZ589868 QIV589865:QIV589868 QSR589865:QSR589868 RCN589865:RCN589868 RMJ589865:RMJ589868 RWF589865:RWF589868 SGB589865:SGB589868 SPX589865:SPX589868 SZT589865:SZT589868 TJP589865:TJP589868 TTL589865:TTL589868 UDH589865:UDH589868 UND589865:UND589868 UWZ589865:UWZ589868 VGV589865:VGV589868 VQR589865:VQR589868 WAN589865:WAN589868 WKJ589865:WKJ589868 WUF589865:WUF589868 E655401:E655404 HT655401:HT655404 RP655401:RP655404 ABL655401:ABL655404 ALH655401:ALH655404 AVD655401:AVD655404 BEZ655401:BEZ655404 BOV655401:BOV655404 BYR655401:BYR655404 CIN655401:CIN655404 CSJ655401:CSJ655404 DCF655401:DCF655404 DMB655401:DMB655404 DVX655401:DVX655404 EFT655401:EFT655404 EPP655401:EPP655404 EZL655401:EZL655404 FJH655401:FJH655404 FTD655401:FTD655404 GCZ655401:GCZ655404 GMV655401:GMV655404 GWR655401:GWR655404 HGN655401:HGN655404 HQJ655401:HQJ655404 IAF655401:IAF655404 IKB655401:IKB655404 ITX655401:ITX655404 JDT655401:JDT655404 JNP655401:JNP655404 JXL655401:JXL655404 KHH655401:KHH655404 KRD655401:KRD655404 LAZ655401:LAZ655404 LKV655401:LKV655404 LUR655401:LUR655404 MEN655401:MEN655404 MOJ655401:MOJ655404 MYF655401:MYF655404 NIB655401:NIB655404 NRX655401:NRX655404 OBT655401:OBT655404 OLP655401:OLP655404 OVL655401:OVL655404 PFH655401:PFH655404 PPD655401:PPD655404 PYZ655401:PYZ655404 QIV655401:QIV655404 QSR655401:QSR655404 RCN655401:RCN655404 RMJ655401:RMJ655404 RWF655401:RWF655404 SGB655401:SGB655404 SPX655401:SPX655404 SZT655401:SZT655404 TJP655401:TJP655404 TTL655401:TTL655404 UDH655401:UDH655404 UND655401:UND655404 UWZ655401:UWZ655404 VGV655401:VGV655404 VQR655401:VQR655404 WAN655401:WAN655404 WKJ655401:WKJ655404 WUF655401:WUF655404 E720937:E720940 HT720937:HT720940 RP720937:RP720940 ABL720937:ABL720940 ALH720937:ALH720940 AVD720937:AVD720940 BEZ720937:BEZ720940 BOV720937:BOV720940 BYR720937:BYR720940 CIN720937:CIN720940 CSJ720937:CSJ720940 DCF720937:DCF720940 DMB720937:DMB720940 DVX720937:DVX720940 EFT720937:EFT720940 EPP720937:EPP720940 EZL720937:EZL720940 FJH720937:FJH720940 FTD720937:FTD720940 GCZ720937:GCZ720940 GMV720937:GMV720940 GWR720937:GWR720940 HGN720937:HGN720940 HQJ720937:HQJ720940 IAF720937:IAF720940 IKB720937:IKB720940 ITX720937:ITX720940 JDT720937:JDT720940 JNP720937:JNP720940 JXL720937:JXL720940 KHH720937:KHH720940 KRD720937:KRD720940 LAZ720937:LAZ720940 LKV720937:LKV720940 LUR720937:LUR720940 MEN720937:MEN720940 MOJ720937:MOJ720940 MYF720937:MYF720940 NIB720937:NIB720940 NRX720937:NRX720940 OBT720937:OBT720940 OLP720937:OLP720940 OVL720937:OVL720940 PFH720937:PFH720940 PPD720937:PPD720940 PYZ720937:PYZ720940 QIV720937:QIV720940 QSR720937:QSR720940 RCN720937:RCN720940 RMJ720937:RMJ720940 RWF720937:RWF720940 SGB720937:SGB720940 SPX720937:SPX720940 SZT720937:SZT720940 TJP720937:TJP720940 TTL720937:TTL720940 UDH720937:UDH720940 UND720937:UND720940 UWZ720937:UWZ720940 VGV720937:VGV720940 VQR720937:VQR720940 WAN720937:WAN720940 WKJ720937:WKJ720940 WUF720937:WUF720940 E786473:E786476 HT786473:HT786476 RP786473:RP786476 ABL786473:ABL786476 ALH786473:ALH786476 AVD786473:AVD786476 BEZ786473:BEZ786476 BOV786473:BOV786476 BYR786473:BYR786476 CIN786473:CIN786476 CSJ786473:CSJ786476 DCF786473:DCF786476 DMB786473:DMB786476 DVX786473:DVX786476 EFT786473:EFT786476 EPP786473:EPP786476 EZL786473:EZL786476 FJH786473:FJH786476 FTD786473:FTD786476 GCZ786473:GCZ786476 GMV786473:GMV786476 GWR786473:GWR786476 HGN786473:HGN786476 HQJ786473:HQJ786476 IAF786473:IAF786476 IKB786473:IKB786476 ITX786473:ITX786476 JDT786473:JDT786476 JNP786473:JNP786476 JXL786473:JXL786476 KHH786473:KHH786476 KRD786473:KRD786476 LAZ786473:LAZ786476 LKV786473:LKV786476 LUR786473:LUR786476 MEN786473:MEN786476 MOJ786473:MOJ786476 MYF786473:MYF786476 NIB786473:NIB786476 NRX786473:NRX786476 OBT786473:OBT786476 OLP786473:OLP786476 OVL786473:OVL786476 PFH786473:PFH786476 PPD786473:PPD786476 PYZ786473:PYZ786476 QIV786473:QIV786476 QSR786473:QSR786476 RCN786473:RCN786476 RMJ786473:RMJ786476 RWF786473:RWF786476 SGB786473:SGB786476 SPX786473:SPX786476 SZT786473:SZT786476 TJP786473:TJP786476 TTL786473:TTL786476 UDH786473:UDH786476 UND786473:UND786476 UWZ786473:UWZ786476 VGV786473:VGV786476 VQR786473:VQR786476 WAN786473:WAN786476 WKJ786473:WKJ786476 WUF786473:WUF786476 E852009:E852012 HT852009:HT852012 RP852009:RP852012 ABL852009:ABL852012 ALH852009:ALH852012 AVD852009:AVD852012 BEZ852009:BEZ852012 BOV852009:BOV852012 BYR852009:BYR852012 CIN852009:CIN852012 CSJ852009:CSJ852012 DCF852009:DCF852012 DMB852009:DMB852012 DVX852009:DVX852012 EFT852009:EFT852012 EPP852009:EPP852012 EZL852009:EZL852012 FJH852009:FJH852012 FTD852009:FTD852012 GCZ852009:GCZ852012 GMV852009:GMV852012 GWR852009:GWR852012 HGN852009:HGN852012 HQJ852009:HQJ852012 IAF852009:IAF852012 IKB852009:IKB852012 ITX852009:ITX852012 JDT852009:JDT852012 JNP852009:JNP852012 JXL852009:JXL852012 KHH852009:KHH852012 KRD852009:KRD852012 LAZ852009:LAZ852012 LKV852009:LKV852012 LUR852009:LUR852012 MEN852009:MEN852012 MOJ852009:MOJ852012 MYF852009:MYF852012 NIB852009:NIB852012 NRX852009:NRX852012 OBT852009:OBT852012 OLP852009:OLP852012 OVL852009:OVL852012 PFH852009:PFH852012 PPD852009:PPD852012 PYZ852009:PYZ852012 QIV852009:QIV852012 QSR852009:QSR852012 RCN852009:RCN852012 RMJ852009:RMJ852012 RWF852009:RWF852012 SGB852009:SGB852012 SPX852009:SPX852012 SZT852009:SZT852012 TJP852009:TJP852012 TTL852009:TTL852012 UDH852009:UDH852012 UND852009:UND852012 UWZ852009:UWZ852012 VGV852009:VGV852012 VQR852009:VQR852012 WAN852009:WAN852012 WKJ852009:WKJ852012 WUF852009:WUF852012 E917545:E917548 HT917545:HT917548 RP917545:RP917548 ABL917545:ABL917548 ALH917545:ALH917548 AVD917545:AVD917548 BEZ917545:BEZ917548 BOV917545:BOV917548 BYR917545:BYR917548 CIN917545:CIN917548 CSJ917545:CSJ917548 DCF917545:DCF917548 DMB917545:DMB917548 DVX917545:DVX917548 EFT917545:EFT917548 EPP917545:EPP917548 EZL917545:EZL917548 FJH917545:FJH917548 FTD917545:FTD917548 GCZ917545:GCZ917548 GMV917545:GMV917548 GWR917545:GWR917548 HGN917545:HGN917548 HQJ917545:HQJ917548 IAF917545:IAF917548 IKB917545:IKB917548 ITX917545:ITX917548 JDT917545:JDT917548 JNP917545:JNP917548 JXL917545:JXL917548 KHH917545:KHH917548 KRD917545:KRD917548 LAZ917545:LAZ917548 LKV917545:LKV917548 LUR917545:LUR917548 MEN917545:MEN917548 MOJ917545:MOJ917548 MYF917545:MYF917548 NIB917545:NIB917548 NRX917545:NRX917548 OBT917545:OBT917548 OLP917545:OLP917548 OVL917545:OVL917548 PFH917545:PFH917548 PPD917545:PPD917548 PYZ917545:PYZ917548 QIV917545:QIV917548 QSR917545:QSR917548 RCN917545:RCN917548 RMJ917545:RMJ917548 RWF917545:RWF917548 SGB917545:SGB917548 SPX917545:SPX917548 SZT917545:SZT917548 TJP917545:TJP917548 TTL917545:TTL917548 UDH917545:UDH917548 UND917545:UND917548 UWZ917545:UWZ917548 VGV917545:VGV917548 VQR917545:VQR917548 WAN917545:WAN917548 WKJ917545:WKJ917548 WUF917545:WUF917548 E983081:E983084 HT983081:HT983084 RP983081:RP983084 ABL983081:ABL983084 ALH983081:ALH983084 AVD983081:AVD983084 BEZ983081:BEZ983084 BOV983081:BOV983084 BYR983081:BYR983084 CIN983081:CIN983084 CSJ983081:CSJ983084 DCF983081:DCF983084 DMB983081:DMB983084 DVX983081:DVX983084 EFT983081:EFT983084 EPP983081:EPP983084 EZL983081:EZL983084 FJH983081:FJH983084 FTD983081:FTD983084 GCZ983081:GCZ983084 GMV983081:GMV983084 GWR983081:GWR983084 HGN983081:HGN983084 HQJ983081:HQJ983084 IAF983081:IAF983084 IKB983081:IKB983084 ITX983081:ITX983084 JDT983081:JDT983084 JNP983081:JNP983084 JXL983081:JXL983084 KHH983081:KHH983084 KRD983081:KRD983084 LAZ983081:LAZ983084 LKV983081:LKV983084 LUR983081:LUR983084 MEN983081:MEN983084 MOJ983081:MOJ983084 MYF983081:MYF983084 NIB983081:NIB983084 NRX983081:NRX983084 OBT983081:OBT983084 OLP983081:OLP983084 OVL983081:OVL983084 PFH983081:PFH983084 PPD983081:PPD983084 PYZ983081:PYZ983084 QIV983081:QIV983084 QSR983081:QSR983084 RCN983081:RCN983084 RMJ983081:RMJ983084 RWF983081:RWF983084 SGB983081:SGB983084 SPX983081:SPX983084 SZT983081:SZT983084 TJP983081:TJP983084 TTL983081:TTL983084 UDH983081:UDH983084 UND983081:UND983084 UWZ983081:UWZ983084 VGV983081:VGV983084 VQR983081:VQR983084 WAN983081:WAN983084 WKJ983081:WKJ983084 WUF983081:WUF983084 C41 HR41 RN41 ABJ41 ALF41 AVB41 BEX41 BOT41 BYP41 CIL41 CSH41 DCD41 DLZ41 DVV41 EFR41 EPN41 EZJ41 FJF41 FTB41 GCX41 GMT41 GWP41 HGL41 HQH41 IAD41 IJZ41 ITV41 JDR41 JNN41 JXJ41 KHF41 KRB41 LAX41 LKT41 LUP41 MEL41 MOH41 MYD41 NHZ41 NRV41 OBR41 OLN41 OVJ41 PFF41 PPB41 PYX41 QIT41 QSP41 RCL41 RMH41 RWD41 SFZ41 SPV41 SZR41 TJN41 TTJ41 UDF41 UNB41 UWX41 VGT41 VQP41 WAL41 WKH41 WUD41 C65575 HR65575 RN65575 ABJ65575 ALF65575 AVB65575 BEX65575 BOT65575 BYP65575 CIL65575 CSH65575 DCD65575 DLZ65575 DVV65575 EFR65575 EPN65575 EZJ65575 FJF65575 FTB65575 GCX65575 GMT65575 GWP65575 HGL65575 HQH65575 IAD65575 IJZ65575 ITV65575 JDR65575 JNN65575 JXJ65575 KHF65575 KRB65575 LAX65575 LKT65575 LUP65575 MEL65575 MOH65575 MYD65575 NHZ65575 NRV65575 OBR65575 OLN65575 OVJ65575 PFF65575 PPB65575 PYX65575 QIT65575 QSP65575 RCL65575 RMH65575 RWD65575 SFZ65575 SPV65575 SZR65575 TJN65575 TTJ65575 UDF65575 UNB65575 UWX65575 VGT65575 VQP65575 WAL65575 WKH65575 WUD65575 C131111 HR131111 RN131111 ABJ131111 ALF131111 AVB131111 BEX131111 BOT131111 BYP131111 CIL131111 CSH131111 DCD131111 DLZ131111 DVV131111 EFR131111 EPN131111 EZJ131111 FJF131111 FTB131111 GCX131111 GMT131111 GWP131111 HGL131111 HQH131111 IAD131111 IJZ131111 ITV131111 JDR131111 JNN131111 JXJ131111 KHF131111 KRB131111 LAX131111 LKT131111 LUP131111 MEL131111 MOH131111 MYD131111 NHZ131111 NRV131111 OBR131111 OLN131111 OVJ131111 PFF131111 PPB131111 PYX131111 QIT131111 QSP131111 RCL131111 RMH131111 RWD131111 SFZ131111 SPV131111 SZR131111 TJN131111 TTJ131111 UDF131111 UNB131111 UWX131111 VGT131111 VQP131111 WAL131111 WKH131111 WUD131111 C196647 HR196647 RN196647 ABJ196647 ALF196647 AVB196647 BEX196647 BOT196647 BYP196647 CIL196647 CSH196647 DCD196647 DLZ196647 DVV196647 EFR196647 EPN196647 EZJ196647 FJF196647 FTB196647 GCX196647 GMT196647 GWP196647 HGL196647 HQH196647 IAD196647 IJZ196647 ITV196647 JDR196647 JNN196647 JXJ196647 KHF196647 KRB196647 LAX196647 LKT196647 LUP196647 MEL196647 MOH196647 MYD196647 NHZ196647 NRV196647 OBR196647 OLN196647 OVJ196647 PFF196647 PPB196647 PYX196647 QIT196647 QSP196647 RCL196647 RMH196647 RWD196647 SFZ196647 SPV196647 SZR196647 TJN196647 TTJ196647 UDF196647 UNB196647 UWX196647 VGT196647 VQP196647 WAL196647 WKH196647 WUD196647 C262183 HR262183 RN262183 ABJ262183 ALF262183 AVB262183 BEX262183 BOT262183 BYP262183 CIL262183 CSH262183 DCD262183 DLZ262183 DVV262183 EFR262183 EPN262183 EZJ262183 FJF262183 FTB262183 GCX262183 GMT262183 GWP262183 HGL262183 HQH262183 IAD262183 IJZ262183 ITV262183 JDR262183 JNN262183 JXJ262183 KHF262183 KRB262183 LAX262183 LKT262183 LUP262183 MEL262183 MOH262183 MYD262183 NHZ262183 NRV262183 OBR262183 OLN262183 OVJ262183 PFF262183 PPB262183 PYX262183 QIT262183 QSP262183 RCL262183 RMH262183 RWD262183 SFZ262183 SPV262183 SZR262183 TJN262183 TTJ262183 UDF262183 UNB262183 UWX262183 VGT262183 VQP262183 WAL262183 WKH262183 WUD262183 C327719 HR327719 RN327719 ABJ327719 ALF327719 AVB327719 BEX327719 BOT327719 BYP327719 CIL327719 CSH327719 DCD327719 DLZ327719 DVV327719 EFR327719 EPN327719 EZJ327719 FJF327719 FTB327719 GCX327719 GMT327719 GWP327719 HGL327719 HQH327719 IAD327719 IJZ327719 ITV327719 JDR327719 JNN327719 JXJ327719 KHF327719 KRB327719 LAX327719 LKT327719 LUP327719 MEL327719 MOH327719 MYD327719 NHZ327719 NRV327719 OBR327719 OLN327719 OVJ327719 PFF327719 PPB327719 PYX327719 QIT327719 QSP327719 RCL327719 RMH327719 RWD327719 SFZ327719 SPV327719 SZR327719 TJN327719 TTJ327719 UDF327719 UNB327719 UWX327719 VGT327719 VQP327719 WAL327719 WKH327719 WUD327719 C393255 HR393255 RN393255 ABJ393255 ALF393255 AVB393255 BEX393255 BOT393255 BYP393255 CIL393255 CSH393255 DCD393255 DLZ393255 DVV393255 EFR393255 EPN393255 EZJ393255 FJF393255 FTB393255 GCX393255 GMT393255 GWP393255 HGL393255 HQH393255 IAD393255 IJZ393255 ITV393255 JDR393255 JNN393255 JXJ393255 KHF393255 KRB393255 LAX393255 LKT393255 LUP393255 MEL393255 MOH393255 MYD393255 NHZ393255 NRV393255 OBR393255 OLN393255 OVJ393255 PFF393255 PPB393255 PYX393255 QIT393255 QSP393255 RCL393255 RMH393255 RWD393255 SFZ393255 SPV393255 SZR393255 TJN393255 TTJ393255 UDF393255 UNB393255 UWX393255 VGT393255 VQP393255 WAL393255 WKH393255 WUD393255 C458791 HR458791 RN458791 ABJ458791 ALF458791 AVB458791 BEX458791 BOT458791 BYP458791 CIL458791 CSH458791 DCD458791 DLZ458791 DVV458791 EFR458791 EPN458791 EZJ458791 FJF458791 FTB458791 GCX458791 GMT458791 GWP458791 HGL458791 HQH458791 IAD458791 IJZ458791 ITV458791 JDR458791 JNN458791 JXJ458791 KHF458791 KRB458791 LAX458791 LKT458791 LUP458791 MEL458791 MOH458791 MYD458791 NHZ458791 NRV458791 OBR458791 OLN458791 OVJ458791 PFF458791 PPB458791 PYX458791 QIT458791 QSP458791 RCL458791 RMH458791 RWD458791 SFZ458791 SPV458791 SZR458791 TJN458791 TTJ458791 UDF458791 UNB458791 UWX458791 VGT458791 VQP458791 WAL458791 WKH458791 WUD458791 C524327 HR524327 RN524327 ABJ524327 ALF524327 AVB524327 BEX524327 BOT524327 BYP524327 CIL524327 CSH524327 DCD524327 DLZ524327 DVV524327 EFR524327 EPN524327 EZJ524327 FJF524327 FTB524327 GCX524327 GMT524327 GWP524327 HGL524327 HQH524327 IAD524327 IJZ524327 ITV524327 JDR524327 JNN524327 JXJ524327 KHF524327 KRB524327 LAX524327 LKT524327 LUP524327 MEL524327 MOH524327 MYD524327 NHZ524327 NRV524327 OBR524327 OLN524327 OVJ524327 PFF524327 PPB524327 PYX524327 QIT524327 QSP524327 RCL524327 RMH524327 RWD524327 SFZ524327 SPV524327 SZR524327 TJN524327 TTJ524327 UDF524327 UNB524327 UWX524327 VGT524327 VQP524327 WAL524327 WKH524327 WUD524327 C589863 HR589863 RN589863 ABJ589863 ALF589863 AVB589863 BEX589863 BOT589863 BYP589863 CIL589863 CSH589863 DCD589863 DLZ589863 DVV589863 EFR589863 EPN589863 EZJ589863 FJF589863 FTB589863 GCX589863 GMT589863 GWP589863 HGL589863 HQH589863 IAD589863 IJZ589863 ITV589863 JDR589863 JNN589863 JXJ589863 KHF589863 KRB589863 LAX589863 LKT589863 LUP589863 MEL589863 MOH589863 MYD589863 NHZ589863 NRV589863 OBR589863 OLN589863 OVJ589863 PFF589863 PPB589863 PYX589863 QIT589863 QSP589863 RCL589863 RMH589863 RWD589863 SFZ589863 SPV589863 SZR589863 TJN589863 TTJ589863 UDF589863 UNB589863 UWX589863 VGT589863 VQP589863 WAL589863 WKH589863 WUD589863 C655399 HR655399 RN655399 ABJ655399 ALF655399 AVB655399 BEX655399 BOT655399 BYP655399 CIL655399 CSH655399 DCD655399 DLZ655399 DVV655399 EFR655399 EPN655399 EZJ655399 FJF655399 FTB655399 GCX655399 GMT655399 GWP655399 HGL655399 HQH655399 IAD655399 IJZ655399 ITV655399 JDR655399 JNN655399 JXJ655399 KHF655399 KRB655399 LAX655399 LKT655399 LUP655399 MEL655399 MOH655399 MYD655399 NHZ655399 NRV655399 OBR655399 OLN655399 OVJ655399 PFF655399 PPB655399 PYX655399 QIT655399 QSP655399 RCL655399 RMH655399 RWD655399 SFZ655399 SPV655399 SZR655399 TJN655399 TTJ655399 UDF655399 UNB655399 UWX655399 VGT655399 VQP655399 WAL655399 WKH655399 WUD655399 C720935 HR720935 RN720935 ABJ720935 ALF720935 AVB720935 BEX720935 BOT720935 BYP720935 CIL720935 CSH720935 DCD720935 DLZ720935 DVV720935 EFR720935 EPN720935 EZJ720935 FJF720935 FTB720935 GCX720935 GMT720935 GWP720935 HGL720935 HQH720935 IAD720935 IJZ720935 ITV720935 JDR720935 JNN720935 JXJ720935 KHF720935 KRB720935 LAX720935 LKT720935 LUP720935 MEL720935 MOH720935 MYD720935 NHZ720935 NRV720935 OBR720935 OLN720935 OVJ720935 PFF720935 PPB720935 PYX720935 QIT720935 QSP720935 RCL720935 RMH720935 RWD720935 SFZ720935 SPV720935 SZR720935 TJN720935 TTJ720935 UDF720935 UNB720935 UWX720935 VGT720935 VQP720935 WAL720935 WKH720935 WUD720935 C786471 HR786471 RN786471 ABJ786471 ALF786471 AVB786471 BEX786471 BOT786471 BYP786471 CIL786471 CSH786471 DCD786471 DLZ786471 DVV786471 EFR786471 EPN786471 EZJ786471 FJF786471 FTB786471 GCX786471 GMT786471 GWP786471 HGL786471 HQH786471 IAD786471 IJZ786471 ITV786471 JDR786471 JNN786471 JXJ786471 KHF786471 KRB786471 LAX786471 LKT786471 LUP786471 MEL786471 MOH786471 MYD786471 NHZ786471 NRV786471 OBR786471 OLN786471 OVJ786471 PFF786471 PPB786471 PYX786471 QIT786471 QSP786471 RCL786471 RMH786471 RWD786471 SFZ786471 SPV786471 SZR786471 TJN786471 TTJ786471 UDF786471 UNB786471 UWX786471 VGT786471 VQP786471 WAL786471 WKH786471 WUD786471 C852007 HR852007 RN852007 ABJ852007 ALF852007 AVB852007 BEX852007 BOT852007 BYP852007 CIL852007 CSH852007 DCD852007 DLZ852007 DVV852007 EFR852007 EPN852007 EZJ852007 FJF852007 FTB852007 GCX852007 GMT852007 GWP852007 HGL852007 HQH852007 IAD852007 IJZ852007 ITV852007 JDR852007 JNN852007 JXJ852007 KHF852007 KRB852007 LAX852007 LKT852007 LUP852007 MEL852007 MOH852007 MYD852007 NHZ852007 NRV852007 OBR852007 OLN852007 OVJ852007 PFF852007 PPB852007 PYX852007 QIT852007 QSP852007 RCL852007 RMH852007 RWD852007 SFZ852007 SPV852007 SZR852007 TJN852007 TTJ852007 UDF852007 UNB852007 UWX852007 VGT852007 VQP852007 WAL852007 WKH852007 WUD852007 C917543 HR917543 RN917543 ABJ917543 ALF917543 AVB917543 BEX917543 BOT917543 BYP917543 CIL917543 CSH917543 DCD917543 DLZ917543 DVV917543 EFR917543 EPN917543 EZJ917543 FJF917543 FTB917543 GCX917543 GMT917543 GWP917543 HGL917543 HQH917543 IAD917543 IJZ917543 ITV917543 JDR917543 JNN917543 JXJ917543 KHF917543 KRB917543 LAX917543 LKT917543 LUP917543 MEL917543 MOH917543 MYD917543 NHZ917543 NRV917543 OBR917543 OLN917543 OVJ917543 PFF917543 PPB917543 PYX917543 QIT917543 QSP917543 RCL917543 RMH917543 RWD917543 SFZ917543 SPV917543 SZR917543 TJN917543 TTJ917543 UDF917543 UNB917543 UWX917543 VGT917543 VQP917543 WAL917543 WKH917543 WUD917543 C983079 HR983079 RN983079 ABJ983079 ALF983079 AVB983079 BEX983079 BOT983079 BYP983079 CIL983079 CSH983079 DCD983079 DLZ983079 DVV983079 EFR983079 EPN983079 EZJ983079 FJF983079 FTB983079 GCX983079 GMT983079 GWP983079 HGL983079 HQH983079 IAD983079 IJZ983079 ITV983079 JDR983079 JNN983079 JXJ983079 KHF983079 KRB983079 LAX983079 LKT983079 LUP983079 MEL983079 MOH983079 MYD983079 NHZ983079 NRV983079 OBR983079 OLN983079 OVJ983079 PFF983079 PPB983079 PYX983079 QIT983079 QSP983079 RCL983079 RMH983079 RWD983079 SFZ983079 SPV983079 SZR983079 TJN983079 TTJ983079 UDF983079 UNB983079 UWX983079 VGT983079 VQP983079 WAL983079 WKH983079 WUD983079 A41 HP41 RL41 ABH41 ALD41 AUZ41 BEV41 BOR41 BYN41 CIJ41 CSF41 DCB41 DLX41 DVT41 EFP41 EPL41 EZH41 FJD41 FSZ41 GCV41 GMR41 GWN41 HGJ41 HQF41 IAB41 IJX41 ITT41 JDP41 JNL41 JXH41 KHD41 KQZ41 LAV41 LKR41 LUN41 MEJ41 MOF41 MYB41 NHX41 NRT41 OBP41 OLL41 OVH41 PFD41 POZ41 PYV41 QIR41 QSN41 RCJ41 RMF41 RWB41 SFX41 SPT41 SZP41 TJL41 TTH41 UDD41 UMZ41 UWV41 VGR41 VQN41 WAJ41 WKF41 WUB41 A65575 HP65575 RL65575 ABH65575 ALD65575 AUZ65575 BEV65575 BOR65575 BYN65575 CIJ65575 CSF65575 DCB65575 DLX65575 DVT65575 EFP65575 EPL65575 EZH65575 FJD65575 FSZ65575 GCV65575 GMR65575 GWN65575 HGJ65575 HQF65575 IAB65575 IJX65575 ITT65575 JDP65575 JNL65575 JXH65575 KHD65575 KQZ65575 LAV65575 LKR65575 LUN65575 MEJ65575 MOF65575 MYB65575 NHX65575 NRT65575 OBP65575 OLL65575 OVH65575 PFD65575 POZ65575 PYV65575 QIR65575 QSN65575 RCJ65575 RMF65575 RWB65575 SFX65575 SPT65575 SZP65575 TJL65575 TTH65575 UDD65575 UMZ65575 UWV65575 VGR65575 VQN65575 WAJ65575 WKF65575 WUB65575 A131111 HP131111 RL131111 ABH131111 ALD131111 AUZ131111 BEV131111 BOR131111 BYN131111 CIJ131111 CSF131111 DCB131111 DLX131111 DVT131111 EFP131111 EPL131111 EZH131111 FJD131111 FSZ131111 GCV131111 GMR131111 GWN131111 HGJ131111 HQF131111 IAB131111 IJX131111 ITT131111 JDP131111 JNL131111 JXH131111 KHD131111 KQZ131111 LAV131111 LKR131111 LUN131111 MEJ131111 MOF131111 MYB131111 NHX131111 NRT131111 OBP131111 OLL131111 OVH131111 PFD131111 POZ131111 PYV131111 QIR131111 QSN131111 RCJ131111 RMF131111 RWB131111 SFX131111 SPT131111 SZP131111 TJL131111 TTH131111 UDD131111 UMZ131111 UWV131111 VGR131111 VQN131111 WAJ131111 WKF131111 WUB131111 A196647 HP196647 RL196647 ABH196647 ALD196647 AUZ196647 BEV196647 BOR196647 BYN196647 CIJ196647 CSF196647 DCB196647 DLX196647 DVT196647 EFP196647 EPL196647 EZH196647 FJD196647 FSZ196647 GCV196647 GMR196647 GWN196647 HGJ196647 HQF196647 IAB196647 IJX196647 ITT196647 JDP196647 JNL196647 JXH196647 KHD196647 KQZ196647 LAV196647 LKR196647 LUN196647 MEJ196647 MOF196647 MYB196647 NHX196647 NRT196647 OBP196647 OLL196647 OVH196647 PFD196647 POZ196647 PYV196647 QIR196647 QSN196647 RCJ196647 RMF196647 RWB196647 SFX196647 SPT196647 SZP196647 TJL196647 TTH196647 UDD196647 UMZ196647 UWV196647 VGR196647 VQN196647 WAJ196647 WKF196647 WUB196647 A262183 HP262183 RL262183 ABH262183 ALD262183 AUZ262183 BEV262183 BOR262183 BYN262183 CIJ262183 CSF262183 DCB262183 DLX262183 DVT262183 EFP262183 EPL262183 EZH262183 FJD262183 FSZ262183 GCV262183 GMR262183 GWN262183 HGJ262183 HQF262183 IAB262183 IJX262183 ITT262183 JDP262183 JNL262183 JXH262183 KHD262183 KQZ262183 LAV262183 LKR262183 LUN262183 MEJ262183 MOF262183 MYB262183 NHX262183 NRT262183 OBP262183 OLL262183 OVH262183 PFD262183 POZ262183 PYV262183 QIR262183 QSN262183 RCJ262183 RMF262183 RWB262183 SFX262183 SPT262183 SZP262183 TJL262183 TTH262183 UDD262183 UMZ262183 UWV262183 VGR262183 VQN262183 WAJ262183 WKF262183 WUB262183 A327719 HP327719 RL327719 ABH327719 ALD327719 AUZ327719 BEV327719 BOR327719 BYN327719 CIJ327719 CSF327719 DCB327719 DLX327719 DVT327719 EFP327719 EPL327719 EZH327719 FJD327719 FSZ327719 GCV327719 GMR327719 GWN327719 HGJ327719 HQF327719 IAB327719 IJX327719 ITT327719 JDP327719 JNL327719 JXH327719 KHD327719 KQZ327719 LAV327719 LKR327719 LUN327719 MEJ327719 MOF327719 MYB327719 NHX327719 NRT327719 OBP327719 OLL327719 OVH327719 PFD327719 POZ327719 PYV327719 QIR327719 QSN327719 RCJ327719 RMF327719 RWB327719 SFX327719 SPT327719 SZP327719 TJL327719 TTH327719 UDD327719 UMZ327719 UWV327719 VGR327719 VQN327719 WAJ327719 WKF327719 WUB327719 A393255 HP393255 RL393255 ABH393255 ALD393255 AUZ393255 BEV393255 BOR393255 BYN393255 CIJ393255 CSF393255 DCB393255 DLX393255 DVT393255 EFP393255 EPL393255 EZH393255 FJD393255 FSZ393255 GCV393255 GMR393255 GWN393255 HGJ393255 HQF393255 IAB393255 IJX393255 ITT393255 JDP393255 JNL393255 JXH393255 KHD393255 KQZ393255 LAV393255 LKR393255 LUN393255 MEJ393255 MOF393255 MYB393255 NHX393255 NRT393255 OBP393255 OLL393255 OVH393255 PFD393255 POZ393255 PYV393255 QIR393255 QSN393255 RCJ393255 RMF393255 RWB393255 SFX393255 SPT393255 SZP393255 TJL393255 TTH393255 UDD393255 UMZ393255 UWV393255 VGR393255 VQN393255 WAJ393255 WKF393255 WUB393255 A458791 HP458791 RL458791 ABH458791 ALD458791 AUZ458791 BEV458791 BOR458791 BYN458791 CIJ458791 CSF458791 DCB458791 DLX458791 DVT458791 EFP458791 EPL458791 EZH458791 FJD458791 FSZ458791 GCV458791 GMR458791 GWN458791 HGJ458791 HQF458791 IAB458791 IJX458791 ITT458791 JDP458791 JNL458791 JXH458791 KHD458791 KQZ458791 LAV458791 LKR458791 LUN458791 MEJ458791 MOF458791 MYB458791 NHX458791 NRT458791 OBP458791 OLL458791 OVH458791 PFD458791 POZ458791 PYV458791 QIR458791 QSN458791 RCJ458791 RMF458791 RWB458791 SFX458791 SPT458791 SZP458791 TJL458791 TTH458791 UDD458791 UMZ458791 UWV458791 VGR458791 VQN458791 WAJ458791 WKF458791 WUB458791 A524327 HP524327 RL524327 ABH524327 ALD524327 AUZ524327 BEV524327 BOR524327 BYN524327 CIJ524327 CSF524327 DCB524327 DLX524327 DVT524327 EFP524327 EPL524327 EZH524327 FJD524327 FSZ524327 GCV524327 GMR524327 GWN524327 HGJ524327 HQF524327 IAB524327 IJX524327 ITT524327 JDP524327 JNL524327 JXH524327 KHD524327 KQZ524327 LAV524327 LKR524327 LUN524327 MEJ524327 MOF524327 MYB524327 NHX524327 NRT524327 OBP524327 OLL524327 OVH524327 PFD524327 POZ524327 PYV524327 QIR524327 QSN524327 RCJ524327 RMF524327 RWB524327 SFX524327 SPT524327 SZP524327 TJL524327 TTH524327 UDD524327 UMZ524327 UWV524327 VGR524327 VQN524327 WAJ524327 WKF524327 WUB524327 A589863 HP589863 RL589863 ABH589863 ALD589863 AUZ589863 BEV589863 BOR589863 BYN589863 CIJ589863 CSF589863 DCB589863 DLX589863 DVT589863 EFP589863 EPL589863 EZH589863 FJD589863 FSZ589863 GCV589863 GMR589863 GWN589863 HGJ589863 HQF589863 IAB589863 IJX589863 ITT589863 JDP589863 JNL589863 JXH589863 KHD589863 KQZ589863 LAV589863 LKR589863 LUN589863 MEJ589863 MOF589863 MYB589863 NHX589863 NRT589863 OBP589863 OLL589863 OVH589863 PFD589863 POZ589863 PYV589863 QIR589863 QSN589863 RCJ589863 RMF589863 RWB589863 SFX589863 SPT589863 SZP589863 TJL589863 TTH589863 UDD589863 UMZ589863 UWV589863 VGR589863 VQN589863 WAJ589863 WKF589863 WUB589863 A655399 HP655399 RL655399 ABH655399 ALD655399 AUZ655399 BEV655399 BOR655399 BYN655399 CIJ655399 CSF655399 DCB655399 DLX655399 DVT655399 EFP655399 EPL655399 EZH655399 FJD655399 FSZ655399 GCV655399 GMR655399 GWN655399 HGJ655399 HQF655399 IAB655399 IJX655399 ITT655399 JDP655399 JNL655399 JXH655399 KHD655399 KQZ655399 LAV655399 LKR655399 LUN655399 MEJ655399 MOF655399 MYB655399 NHX655399 NRT655399 OBP655399 OLL655399 OVH655399 PFD655399 POZ655399 PYV655399 QIR655399 QSN655399 RCJ655399 RMF655399 RWB655399 SFX655399 SPT655399 SZP655399 TJL655399 TTH655399 UDD655399 UMZ655399 UWV655399 VGR655399 VQN655399 WAJ655399 WKF655399 WUB655399 A720935 HP720935 RL720935 ABH720935 ALD720935 AUZ720935 BEV720935 BOR720935 BYN720935 CIJ720935 CSF720935 DCB720935 DLX720935 DVT720935 EFP720935 EPL720935 EZH720935 FJD720935 FSZ720935 GCV720935 GMR720935 GWN720935 HGJ720935 HQF720935 IAB720935 IJX720935 ITT720935 JDP720935 JNL720935 JXH720935 KHD720935 KQZ720935 LAV720935 LKR720935 LUN720935 MEJ720935 MOF720935 MYB720935 NHX720935 NRT720935 OBP720935 OLL720935 OVH720935 PFD720935 POZ720935 PYV720935 QIR720935 QSN720935 RCJ720935 RMF720935 RWB720935 SFX720935 SPT720935 SZP720935 TJL720935 TTH720935 UDD720935 UMZ720935 UWV720935 VGR720935 VQN720935 WAJ720935 WKF720935 WUB720935 A786471 HP786471 RL786471 ABH786471 ALD786471 AUZ786471 BEV786471 BOR786471 BYN786471 CIJ786471 CSF786471 DCB786471 DLX786471 DVT786471 EFP786471 EPL786471 EZH786471 FJD786471 FSZ786471 GCV786471 GMR786471 GWN786471 HGJ786471 HQF786471 IAB786471 IJX786471 ITT786471 JDP786471 JNL786471 JXH786471 KHD786471 KQZ786471 LAV786471 LKR786471 LUN786471 MEJ786471 MOF786471 MYB786471 NHX786471 NRT786471 OBP786471 OLL786471 OVH786471 PFD786471 POZ786471 PYV786471 QIR786471 QSN786471 RCJ786471 RMF786471 RWB786471 SFX786471 SPT786471 SZP786471 TJL786471 TTH786471 UDD786471 UMZ786471 UWV786471 VGR786471 VQN786471 WAJ786471 WKF786471 WUB786471 A852007 HP852007 RL852007 ABH852007 ALD852007 AUZ852007 BEV852007 BOR852007 BYN852007 CIJ852007 CSF852007 DCB852007 DLX852007 DVT852007 EFP852007 EPL852007 EZH852007 FJD852007 FSZ852007 GCV852007 GMR852007 GWN852007 HGJ852007 HQF852007 IAB852007 IJX852007 ITT852007 JDP852007 JNL852007 JXH852007 KHD852007 KQZ852007 LAV852007 LKR852007 LUN852007 MEJ852007 MOF852007 MYB852007 NHX852007 NRT852007 OBP852007 OLL852007 OVH852007 PFD852007 POZ852007 PYV852007 QIR852007 QSN852007 RCJ852007 RMF852007 RWB852007 SFX852007 SPT852007 SZP852007 TJL852007 TTH852007 UDD852007 UMZ852007 UWV852007 VGR852007 VQN852007 WAJ852007 WKF852007 WUB852007 A917543 HP917543 RL917543 ABH917543 ALD917543 AUZ917543 BEV917543 BOR917543 BYN917543 CIJ917543 CSF917543 DCB917543 DLX917543 DVT917543 EFP917543 EPL917543 EZH917543 FJD917543 FSZ917543 GCV917543 GMR917543 GWN917543 HGJ917543 HQF917543 IAB917543 IJX917543 ITT917543 JDP917543 JNL917543 JXH917543 KHD917543 KQZ917543 LAV917543 LKR917543 LUN917543 MEJ917543 MOF917543 MYB917543 NHX917543 NRT917543 OBP917543 OLL917543 OVH917543 PFD917543 POZ917543 PYV917543 QIR917543 QSN917543 RCJ917543 RMF917543 RWB917543 SFX917543 SPT917543 SZP917543 TJL917543 TTH917543 UDD917543 UMZ917543 UWV917543 VGR917543 VQN917543 WAJ917543 WKF917543 WUB917543 A983079 HP983079 RL983079 ABH983079 ALD983079 AUZ983079 BEV983079 BOR983079 BYN983079 CIJ983079 CSF983079 DCB983079 DLX983079 DVT983079 EFP983079 EPL983079 EZH983079 FJD983079 FSZ983079 GCV983079 GMR983079 GWN983079 HGJ983079 HQF983079 IAB983079 IJX983079 ITT983079 JDP983079 JNL983079 JXH983079 KHD983079 KQZ983079 LAV983079 LKR983079 LUN983079 MEJ983079 MOF983079 MYB983079 NHX983079 NRT983079 OBP983079 OLL983079 OVH983079 PFD983079 POZ983079 PYV983079 QIR983079 QSN983079 RCJ983079 RMF983079 RWB983079 SFX983079 SPT983079 SZP983079 TJL983079 TTH983079 UDD983079 UMZ983079 UWV983079 VGR983079 VQN983079 WAJ983079 WKF983079 WUB983079 E48:E50 HT48:HT50 RP48:RP50 ABL48:ABL50 ALH48:ALH50 AVD48:AVD50 BEZ48:BEZ50 BOV48:BOV50 BYR48:BYR50 CIN48:CIN50 CSJ48:CSJ50 DCF48:DCF50 DMB48:DMB50 DVX48:DVX50 EFT48:EFT50 EPP48:EPP50 EZL48:EZL50 FJH48:FJH50 FTD48:FTD50 GCZ48:GCZ50 GMV48:GMV50 GWR48:GWR50 HGN48:HGN50 HQJ48:HQJ50 IAF48:IAF50 IKB48:IKB50 ITX48:ITX50 JDT48:JDT50 JNP48:JNP50 JXL48:JXL50 KHH48:KHH50 KRD48:KRD50 LAZ48:LAZ50 LKV48:LKV50 LUR48:LUR50 MEN48:MEN50 MOJ48:MOJ50 MYF48:MYF50 NIB48:NIB50 NRX48:NRX50 OBT48:OBT50 OLP48:OLP50 OVL48:OVL50 PFH48:PFH50 PPD48:PPD50 PYZ48:PYZ50 QIV48:QIV50 QSR48:QSR50 RCN48:RCN50 RMJ48:RMJ50 RWF48:RWF50 SGB48:SGB50 SPX48:SPX50 SZT48:SZT50 TJP48:TJP50 TTL48:TTL50 UDH48:UDH50 UND48:UND50 UWZ48:UWZ50 VGV48:VGV50 VQR48:VQR50 WAN48:WAN50 WKJ48:WKJ50 WUF48:WUF50 E65582:E65584 HT65582:HT65584 RP65582:RP65584 ABL65582:ABL65584 ALH65582:ALH65584 AVD65582:AVD65584 BEZ65582:BEZ65584 BOV65582:BOV65584 BYR65582:BYR65584 CIN65582:CIN65584 CSJ65582:CSJ65584 DCF65582:DCF65584 DMB65582:DMB65584 DVX65582:DVX65584 EFT65582:EFT65584 EPP65582:EPP65584 EZL65582:EZL65584 FJH65582:FJH65584 FTD65582:FTD65584 GCZ65582:GCZ65584 GMV65582:GMV65584 GWR65582:GWR65584 HGN65582:HGN65584 HQJ65582:HQJ65584 IAF65582:IAF65584 IKB65582:IKB65584 ITX65582:ITX65584 JDT65582:JDT65584 JNP65582:JNP65584 JXL65582:JXL65584 KHH65582:KHH65584 KRD65582:KRD65584 LAZ65582:LAZ65584 LKV65582:LKV65584 LUR65582:LUR65584 MEN65582:MEN65584 MOJ65582:MOJ65584 MYF65582:MYF65584 NIB65582:NIB65584 NRX65582:NRX65584 OBT65582:OBT65584 OLP65582:OLP65584 OVL65582:OVL65584 PFH65582:PFH65584 PPD65582:PPD65584 PYZ65582:PYZ65584 QIV65582:QIV65584 QSR65582:QSR65584 RCN65582:RCN65584 RMJ65582:RMJ65584 RWF65582:RWF65584 SGB65582:SGB65584 SPX65582:SPX65584 SZT65582:SZT65584 TJP65582:TJP65584 TTL65582:TTL65584 UDH65582:UDH65584 UND65582:UND65584 UWZ65582:UWZ65584 VGV65582:VGV65584 VQR65582:VQR65584 WAN65582:WAN65584 WKJ65582:WKJ65584 WUF65582:WUF65584 E131118:E131120 HT131118:HT131120 RP131118:RP131120 ABL131118:ABL131120 ALH131118:ALH131120 AVD131118:AVD131120 BEZ131118:BEZ131120 BOV131118:BOV131120 BYR131118:BYR131120 CIN131118:CIN131120 CSJ131118:CSJ131120 DCF131118:DCF131120 DMB131118:DMB131120 DVX131118:DVX131120 EFT131118:EFT131120 EPP131118:EPP131120 EZL131118:EZL131120 FJH131118:FJH131120 FTD131118:FTD131120 GCZ131118:GCZ131120 GMV131118:GMV131120 GWR131118:GWR131120 HGN131118:HGN131120 HQJ131118:HQJ131120 IAF131118:IAF131120 IKB131118:IKB131120 ITX131118:ITX131120 JDT131118:JDT131120 JNP131118:JNP131120 JXL131118:JXL131120 KHH131118:KHH131120 KRD131118:KRD131120 LAZ131118:LAZ131120 LKV131118:LKV131120 LUR131118:LUR131120 MEN131118:MEN131120 MOJ131118:MOJ131120 MYF131118:MYF131120 NIB131118:NIB131120 NRX131118:NRX131120 OBT131118:OBT131120 OLP131118:OLP131120 OVL131118:OVL131120 PFH131118:PFH131120 PPD131118:PPD131120 PYZ131118:PYZ131120 QIV131118:QIV131120 QSR131118:QSR131120 RCN131118:RCN131120 RMJ131118:RMJ131120 RWF131118:RWF131120 SGB131118:SGB131120 SPX131118:SPX131120 SZT131118:SZT131120 TJP131118:TJP131120 TTL131118:TTL131120 UDH131118:UDH131120 UND131118:UND131120 UWZ131118:UWZ131120 VGV131118:VGV131120 VQR131118:VQR131120 WAN131118:WAN131120 WKJ131118:WKJ131120 WUF131118:WUF131120 E196654:E196656 HT196654:HT196656 RP196654:RP196656 ABL196654:ABL196656 ALH196654:ALH196656 AVD196654:AVD196656 BEZ196654:BEZ196656 BOV196654:BOV196656 BYR196654:BYR196656 CIN196654:CIN196656 CSJ196654:CSJ196656 DCF196654:DCF196656 DMB196654:DMB196656 DVX196654:DVX196656 EFT196654:EFT196656 EPP196654:EPP196656 EZL196654:EZL196656 FJH196654:FJH196656 FTD196654:FTD196656 GCZ196654:GCZ196656 GMV196654:GMV196656 GWR196654:GWR196656 HGN196654:HGN196656 HQJ196654:HQJ196656 IAF196654:IAF196656 IKB196654:IKB196656 ITX196654:ITX196656 JDT196654:JDT196656 JNP196654:JNP196656 JXL196654:JXL196656 KHH196654:KHH196656 KRD196654:KRD196656 LAZ196654:LAZ196656 LKV196654:LKV196656 LUR196654:LUR196656 MEN196654:MEN196656 MOJ196654:MOJ196656 MYF196654:MYF196656 NIB196654:NIB196656 NRX196654:NRX196656 OBT196654:OBT196656 OLP196654:OLP196656 OVL196654:OVL196656 PFH196654:PFH196656 PPD196654:PPD196656 PYZ196654:PYZ196656 QIV196654:QIV196656 QSR196654:QSR196656 RCN196654:RCN196656 RMJ196654:RMJ196656 RWF196654:RWF196656 SGB196654:SGB196656 SPX196654:SPX196656 SZT196654:SZT196656 TJP196654:TJP196656 TTL196654:TTL196656 UDH196654:UDH196656 UND196654:UND196656 UWZ196654:UWZ196656 VGV196654:VGV196656 VQR196654:VQR196656 WAN196654:WAN196656 WKJ196654:WKJ196656 WUF196654:WUF196656 E262190:E262192 HT262190:HT262192 RP262190:RP262192 ABL262190:ABL262192 ALH262190:ALH262192 AVD262190:AVD262192 BEZ262190:BEZ262192 BOV262190:BOV262192 BYR262190:BYR262192 CIN262190:CIN262192 CSJ262190:CSJ262192 DCF262190:DCF262192 DMB262190:DMB262192 DVX262190:DVX262192 EFT262190:EFT262192 EPP262190:EPP262192 EZL262190:EZL262192 FJH262190:FJH262192 FTD262190:FTD262192 GCZ262190:GCZ262192 GMV262190:GMV262192 GWR262190:GWR262192 HGN262190:HGN262192 HQJ262190:HQJ262192 IAF262190:IAF262192 IKB262190:IKB262192 ITX262190:ITX262192 JDT262190:JDT262192 JNP262190:JNP262192 JXL262190:JXL262192 KHH262190:KHH262192 KRD262190:KRD262192 LAZ262190:LAZ262192 LKV262190:LKV262192 LUR262190:LUR262192 MEN262190:MEN262192 MOJ262190:MOJ262192 MYF262190:MYF262192 NIB262190:NIB262192 NRX262190:NRX262192 OBT262190:OBT262192 OLP262190:OLP262192 OVL262190:OVL262192 PFH262190:PFH262192 PPD262190:PPD262192 PYZ262190:PYZ262192 QIV262190:QIV262192 QSR262190:QSR262192 RCN262190:RCN262192 RMJ262190:RMJ262192 RWF262190:RWF262192 SGB262190:SGB262192 SPX262190:SPX262192 SZT262190:SZT262192 TJP262190:TJP262192 TTL262190:TTL262192 UDH262190:UDH262192 UND262190:UND262192 UWZ262190:UWZ262192 VGV262190:VGV262192 VQR262190:VQR262192 WAN262190:WAN262192 WKJ262190:WKJ262192 WUF262190:WUF262192 E327726:E327728 HT327726:HT327728 RP327726:RP327728 ABL327726:ABL327728 ALH327726:ALH327728 AVD327726:AVD327728 BEZ327726:BEZ327728 BOV327726:BOV327728 BYR327726:BYR327728 CIN327726:CIN327728 CSJ327726:CSJ327728 DCF327726:DCF327728 DMB327726:DMB327728 DVX327726:DVX327728 EFT327726:EFT327728 EPP327726:EPP327728 EZL327726:EZL327728 FJH327726:FJH327728 FTD327726:FTD327728 GCZ327726:GCZ327728 GMV327726:GMV327728 GWR327726:GWR327728 HGN327726:HGN327728 HQJ327726:HQJ327728 IAF327726:IAF327728 IKB327726:IKB327728 ITX327726:ITX327728 JDT327726:JDT327728 JNP327726:JNP327728 JXL327726:JXL327728 KHH327726:KHH327728 KRD327726:KRD327728 LAZ327726:LAZ327728 LKV327726:LKV327728 LUR327726:LUR327728 MEN327726:MEN327728 MOJ327726:MOJ327728 MYF327726:MYF327728 NIB327726:NIB327728 NRX327726:NRX327728 OBT327726:OBT327728 OLP327726:OLP327728 OVL327726:OVL327728 PFH327726:PFH327728 PPD327726:PPD327728 PYZ327726:PYZ327728 QIV327726:QIV327728 QSR327726:QSR327728 RCN327726:RCN327728 RMJ327726:RMJ327728 RWF327726:RWF327728 SGB327726:SGB327728 SPX327726:SPX327728 SZT327726:SZT327728 TJP327726:TJP327728 TTL327726:TTL327728 UDH327726:UDH327728 UND327726:UND327728 UWZ327726:UWZ327728 VGV327726:VGV327728 VQR327726:VQR327728 WAN327726:WAN327728 WKJ327726:WKJ327728 WUF327726:WUF327728 E393262:E393264 HT393262:HT393264 RP393262:RP393264 ABL393262:ABL393264 ALH393262:ALH393264 AVD393262:AVD393264 BEZ393262:BEZ393264 BOV393262:BOV393264 BYR393262:BYR393264 CIN393262:CIN393264 CSJ393262:CSJ393264 DCF393262:DCF393264 DMB393262:DMB393264 DVX393262:DVX393264 EFT393262:EFT393264 EPP393262:EPP393264 EZL393262:EZL393264 FJH393262:FJH393264 FTD393262:FTD393264 GCZ393262:GCZ393264 GMV393262:GMV393264 GWR393262:GWR393264 HGN393262:HGN393264 HQJ393262:HQJ393264 IAF393262:IAF393264 IKB393262:IKB393264 ITX393262:ITX393264 JDT393262:JDT393264 JNP393262:JNP393264 JXL393262:JXL393264 KHH393262:KHH393264 KRD393262:KRD393264 LAZ393262:LAZ393264 LKV393262:LKV393264 LUR393262:LUR393264 MEN393262:MEN393264 MOJ393262:MOJ393264 MYF393262:MYF393264 NIB393262:NIB393264 NRX393262:NRX393264 OBT393262:OBT393264 OLP393262:OLP393264 OVL393262:OVL393264 PFH393262:PFH393264 PPD393262:PPD393264 PYZ393262:PYZ393264 QIV393262:QIV393264 QSR393262:QSR393264 RCN393262:RCN393264 RMJ393262:RMJ393264 RWF393262:RWF393264 SGB393262:SGB393264 SPX393262:SPX393264 SZT393262:SZT393264 TJP393262:TJP393264 TTL393262:TTL393264 UDH393262:UDH393264 UND393262:UND393264 UWZ393262:UWZ393264 VGV393262:VGV393264 VQR393262:VQR393264 WAN393262:WAN393264 WKJ393262:WKJ393264 WUF393262:WUF393264 E458798:E458800 HT458798:HT458800 RP458798:RP458800 ABL458798:ABL458800 ALH458798:ALH458800 AVD458798:AVD458800 BEZ458798:BEZ458800 BOV458798:BOV458800 BYR458798:BYR458800 CIN458798:CIN458800 CSJ458798:CSJ458800 DCF458798:DCF458800 DMB458798:DMB458800 DVX458798:DVX458800 EFT458798:EFT458800 EPP458798:EPP458800 EZL458798:EZL458800 FJH458798:FJH458800 FTD458798:FTD458800 GCZ458798:GCZ458800 GMV458798:GMV458800 GWR458798:GWR458800 HGN458798:HGN458800 HQJ458798:HQJ458800 IAF458798:IAF458800 IKB458798:IKB458800 ITX458798:ITX458800 JDT458798:JDT458800 JNP458798:JNP458800 JXL458798:JXL458800 KHH458798:KHH458800 KRD458798:KRD458800 LAZ458798:LAZ458800 LKV458798:LKV458800 LUR458798:LUR458800 MEN458798:MEN458800 MOJ458798:MOJ458800 MYF458798:MYF458800 NIB458798:NIB458800 NRX458798:NRX458800 OBT458798:OBT458800 OLP458798:OLP458800 OVL458798:OVL458800 PFH458798:PFH458800 PPD458798:PPD458800 PYZ458798:PYZ458800 QIV458798:QIV458800 QSR458798:QSR458800 RCN458798:RCN458800 RMJ458798:RMJ458800 RWF458798:RWF458800 SGB458798:SGB458800 SPX458798:SPX458800 SZT458798:SZT458800 TJP458798:TJP458800 TTL458798:TTL458800 UDH458798:UDH458800 UND458798:UND458800 UWZ458798:UWZ458800 VGV458798:VGV458800 VQR458798:VQR458800 WAN458798:WAN458800 WKJ458798:WKJ458800 WUF458798:WUF458800 E524334:E524336 HT524334:HT524336 RP524334:RP524336 ABL524334:ABL524336 ALH524334:ALH524336 AVD524334:AVD524336 BEZ524334:BEZ524336 BOV524334:BOV524336 BYR524334:BYR524336 CIN524334:CIN524336 CSJ524334:CSJ524336 DCF524334:DCF524336 DMB524334:DMB524336 DVX524334:DVX524336 EFT524334:EFT524336 EPP524334:EPP524336 EZL524334:EZL524336 FJH524334:FJH524336 FTD524334:FTD524336 GCZ524334:GCZ524336 GMV524334:GMV524336 GWR524334:GWR524336 HGN524334:HGN524336 HQJ524334:HQJ524336 IAF524334:IAF524336 IKB524334:IKB524336 ITX524334:ITX524336 JDT524334:JDT524336 JNP524334:JNP524336 JXL524334:JXL524336 KHH524334:KHH524336 KRD524334:KRD524336 LAZ524334:LAZ524336 LKV524334:LKV524336 LUR524334:LUR524336 MEN524334:MEN524336 MOJ524334:MOJ524336 MYF524334:MYF524336 NIB524334:NIB524336 NRX524334:NRX524336 OBT524334:OBT524336 OLP524334:OLP524336 OVL524334:OVL524336 PFH524334:PFH524336 PPD524334:PPD524336 PYZ524334:PYZ524336 QIV524334:QIV524336 QSR524334:QSR524336 RCN524334:RCN524336 RMJ524334:RMJ524336 RWF524334:RWF524336 SGB524334:SGB524336 SPX524334:SPX524336 SZT524334:SZT524336 TJP524334:TJP524336 TTL524334:TTL524336 UDH524334:UDH524336 UND524334:UND524336 UWZ524334:UWZ524336 VGV524334:VGV524336 VQR524334:VQR524336 WAN524334:WAN524336 WKJ524334:WKJ524336 WUF524334:WUF524336 E589870:E589872 HT589870:HT589872 RP589870:RP589872 ABL589870:ABL589872 ALH589870:ALH589872 AVD589870:AVD589872 BEZ589870:BEZ589872 BOV589870:BOV589872 BYR589870:BYR589872 CIN589870:CIN589872 CSJ589870:CSJ589872 DCF589870:DCF589872 DMB589870:DMB589872 DVX589870:DVX589872 EFT589870:EFT589872 EPP589870:EPP589872 EZL589870:EZL589872 FJH589870:FJH589872 FTD589870:FTD589872 GCZ589870:GCZ589872 GMV589870:GMV589872 GWR589870:GWR589872 HGN589870:HGN589872 HQJ589870:HQJ589872 IAF589870:IAF589872 IKB589870:IKB589872 ITX589870:ITX589872 JDT589870:JDT589872 JNP589870:JNP589872 JXL589870:JXL589872 KHH589870:KHH589872 KRD589870:KRD589872 LAZ589870:LAZ589872 LKV589870:LKV589872 LUR589870:LUR589872 MEN589870:MEN589872 MOJ589870:MOJ589872 MYF589870:MYF589872 NIB589870:NIB589872 NRX589870:NRX589872 OBT589870:OBT589872 OLP589870:OLP589872 OVL589870:OVL589872 PFH589870:PFH589872 PPD589870:PPD589872 PYZ589870:PYZ589872 QIV589870:QIV589872 QSR589870:QSR589872 RCN589870:RCN589872 RMJ589870:RMJ589872 RWF589870:RWF589872 SGB589870:SGB589872 SPX589870:SPX589872 SZT589870:SZT589872 TJP589870:TJP589872 TTL589870:TTL589872 UDH589870:UDH589872 UND589870:UND589872 UWZ589870:UWZ589872 VGV589870:VGV589872 VQR589870:VQR589872 WAN589870:WAN589872 WKJ589870:WKJ589872 WUF589870:WUF589872 E655406:E655408 HT655406:HT655408 RP655406:RP655408 ABL655406:ABL655408 ALH655406:ALH655408 AVD655406:AVD655408 BEZ655406:BEZ655408 BOV655406:BOV655408 BYR655406:BYR655408 CIN655406:CIN655408 CSJ655406:CSJ655408 DCF655406:DCF655408 DMB655406:DMB655408 DVX655406:DVX655408 EFT655406:EFT655408 EPP655406:EPP655408 EZL655406:EZL655408 FJH655406:FJH655408 FTD655406:FTD655408 GCZ655406:GCZ655408 GMV655406:GMV655408 GWR655406:GWR655408 HGN655406:HGN655408 HQJ655406:HQJ655408 IAF655406:IAF655408 IKB655406:IKB655408 ITX655406:ITX655408 JDT655406:JDT655408 JNP655406:JNP655408 JXL655406:JXL655408 KHH655406:KHH655408 KRD655406:KRD655408 LAZ655406:LAZ655408 LKV655406:LKV655408 LUR655406:LUR655408 MEN655406:MEN655408 MOJ655406:MOJ655408 MYF655406:MYF655408 NIB655406:NIB655408 NRX655406:NRX655408 OBT655406:OBT655408 OLP655406:OLP655408 OVL655406:OVL655408 PFH655406:PFH655408 PPD655406:PPD655408 PYZ655406:PYZ655408 QIV655406:QIV655408 QSR655406:QSR655408 RCN655406:RCN655408 RMJ655406:RMJ655408 RWF655406:RWF655408 SGB655406:SGB655408 SPX655406:SPX655408 SZT655406:SZT655408 TJP655406:TJP655408 TTL655406:TTL655408 UDH655406:UDH655408 UND655406:UND655408 UWZ655406:UWZ655408 VGV655406:VGV655408 VQR655406:VQR655408 WAN655406:WAN655408 WKJ655406:WKJ655408 WUF655406:WUF655408 E720942:E720944 HT720942:HT720944 RP720942:RP720944 ABL720942:ABL720944 ALH720942:ALH720944 AVD720942:AVD720944 BEZ720942:BEZ720944 BOV720942:BOV720944 BYR720942:BYR720944 CIN720942:CIN720944 CSJ720942:CSJ720944 DCF720942:DCF720944 DMB720942:DMB720944 DVX720942:DVX720944 EFT720942:EFT720944 EPP720942:EPP720944 EZL720942:EZL720944 FJH720942:FJH720944 FTD720942:FTD720944 GCZ720942:GCZ720944 GMV720942:GMV720944 GWR720942:GWR720944 HGN720942:HGN720944 HQJ720942:HQJ720944 IAF720942:IAF720944 IKB720942:IKB720944 ITX720942:ITX720944 JDT720942:JDT720944 JNP720942:JNP720944 JXL720942:JXL720944 KHH720942:KHH720944 KRD720942:KRD720944 LAZ720942:LAZ720944 LKV720942:LKV720944 LUR720942:LUR720944 MEN720942:MEN720944 MOJ720942:MOJ720944 MYF720942:MYF720944 NIB720942:NIB720944 NRX720942:NRX720944 OBT720942:OBT720944 OLP720942:OLP720944 OVL720942:OVL720944 PFH720942:PFH720944 PPD720942:PPD720944 PYZ720942:PYZ720944 QIV720942:QIV720944 QSR720942:QSR720944 RCN720942:RCN720944 RMJ720942:RMJ720944 RWF720942:RWF720944 SGB720942:SGB720944 SPX720942:SPX720944 SZT720942:SZT720944 TJP720942:TJP720944 TTL720942:TTL720944 UDH720942:UDH720944 UND720942:UND720944 UWZ720942:UWZ720944 VGV720942:VGV720944 VQR720942:VQR720944 WAN720942:WAN720944 WKJ720942:WKJ720944 WUF720942:WUF720944 E786478:E786480 HT786478:HT786480 RP786478:RP786480 ABL786478:ABL786480 ALH786478:ALH786480 AVD786478:AVD786480 BEZ786478:BEZ786480 BOV786478:BOV786480 BYR786478:BYR786480 CIN786478:CIN786480 CSJ786478:CSJ786480 DCF786478:DCF786480 DMB786478:DMB786480 DVX786478:DVX786480 EFT786478:EFT786480 EPP786478:EPP786480 EZL786478:EZL786480 FJH786478:FJH786480 FTD786478:FTD786480 GCZ786478:GCZ786480 GMV786478:GMV786480 GWR786478:GWR786480 HGN786478:HGN786480 HQJ786478:HQJ786480 IAF786478:IAF786480 IKB786478:IKB786480 ITX786478:ITX786480 JDT786478:JDT786480 JNP786478:JNP786480 JXL786478:JXL786480 KHH786478:KHH786480 KRD786478:KRD786480 LAZ786478:LAZ786480 LKV786478:LKV786480 LUR786478:LUR786480 MEN786478:MEN786480 MOJ786478:MOJ786480 MYF786478:MYF786480 NIB786478:NIB786480 NRX786478:NRX786480 OBT786478:OBT786480 OLP786478:OLP786480 OVL786478:OVL786480 PFH786478:PFH786480 PPD786478:PPD786480 PYZ786478:PYZ786480 QIV786478:QIV786480 QSR786478:QSR786480 RCN786478:RCN786480 RMJ786478:RMJ786480 RWF786478:RWF786480 SGB786478:SGB786480 SPX786478:SPX786480 SZT786478:SZT786480 TJP786478:TJP786480 TTL786478:TTL786480 UDH786478:UDH786480 UND786478:UND786480 UWZ786478:UWZ786480 VGV786478:VGV786480 VQR786478:VQR786480 WAN786478:WAN786480 WKJ786478:WKJ786480 WUF786478:WUF786480 E852014:E852016 HT852014:HT852016 RP852014:RP852016 ABL852014:ABL852016 ALH852014:ALH852016 AVD852014:AVD852016 BEZ852014:BEZ852016 BOV852014:BOV852016 BYR852014:BYR852016 CIN852014:CIN852016 CSJ852014:CSJ852016 DCF852014:DCF852016 DMB852014:DMB852016 DVX852014:DVX852016 EFT852014:EFT852016 EPP852014:EPP852016 EZL852014:EZL852016 FJH852014:FJH852016 FTD852014:FTD852016 GCZ852014:GCZ852016 GMV852014:GMV852016 GWR852014:GWR852016 HGN852014:HGN852016 HQJ852014:HQJ852016 IAF852014:IAF852016 IKB852014:IKB852016 ITX852014:ITX852016 JDT852014:JDT852016 JNP852014:JNP852016 JXL852014:JXL852016 KHH852014:KHH852016 KRD852014:KRD852016 LAZ852014:LAZ852016 LKV852014:LKV852016 LUR852014:LUR852016 MEN852014:MEN852016 MOJ852014:MOJ852016 MYF852014:MYF852016 NIB852014:NIB852016 NRX852014:NRX852016 OBT852014:OBT852016 OLP852014:OLP852016 OVL852014:OVL852016 PFH852014:PFH852016 PPD852014:PPD852016 PYZ852014:PYZ852016 QIV852014:QIV852016 QSR852014:QSR852016 RCN852014:RCN852016 RMJ852014:RMJ852016 RWF852014:RWF852016 SGB852014:SGB852016 SPX852014:SPX852016 SZT852014:SZT852016 TJP852014:TJP852016 TTL852014:TTL852016 UDH852014:UDH852016 UND852014:UND852016 UWZ852014:UWZ852016 VGV852014:VGV852016 VQR852014:VQR852016 WAN852014:WAN852016 WKJ852014:WKJ852016 WUF852014:WUF852016 E917550:E917552 HT917550:HT917552 RP917550:RP917552 ABL917550:ABL917552 ALH917550:ALH917552 AVD917550:AVD917552 BEZ917550:BEZ917552 BOV917550:BOV917552 BYR917550:BYR917552 CIN917550:CIN917552 CSJ917550:CSJ917552 DCF917550:DCF917552 DMB917550:DMB917552 DVX917550:DVX917552 EFT917550:EFT917552 EPP917550:EPP917552 EZL917550:EZL917552 FJH917550:FJH917552 FTD917550:FTD917552 GCZ917550:GCZ917552 GMV917550:GMV917552 GWR917550:GWR917552 HGN917550:HGN917552 HQJ917550:HQJ917552 IAF917550:IAF917552 IKB917550:IKB917552 ITX917550:ITX917552 JDT917550:JDT917552 JNP917550:JNP917552 JXL917550:JXL917552 KHH917550:KHH917552 KRD917550:KRD917552 LAZ917550:LAZ917552 LKV917550:LKV917552 LUR917550:LUR917552 MEN917550:MEN917552 MOJ917550:MOJ917552 MYF917550:MYF917552 NIB917550:NIB917552 NRX917550:NRX917552 OBT917550:OBT917552 OLP917550:OLP917552 OVL917550:OVL917552 PFH917550:PFH917552 PPD917550:PPD917552 PYZ917550:PYZ917552 QIV917550:QIV917552 QSR917550:QSR917552 RCN917550:RCN917552 RMJ917550:RMJ917552 RWF917550:RWF917552 SGB917550:SGB917552 SPX917550:SPX917552 SZT917550:SZT917552 TJP917550:TJP917552 TTL917550:TTL917552 UDH917550:UDH917552 UND917550:UND917552 UWZ917550:UWZ917552 VGV917550:VGV917552 VQR917550:VQR917552 WAN917550:WAN917552 WKJ917550:WKJ917552 WUF917550:WUF917552 E983086:E983088 HT983086:HT983088 RP983086:RP983088 ABL983086:ABL983088 ALH983086:ALH983088 AVD983086:AVD983088 BEZ983086:BEZ983088 BOV983086:BOV983088 BYR983086:BYR983088 CIN983086:CIN983088 CSJ983086:CSJ983088 DCF983086:DCF983088 DMB983086:DMB983088 DVX983086:DVX983088 EFT983086:EFT983088 EPP983086:EPP983088 EZL983086:EZL983088 FJH983086:FJH983088 FTD983086:FTD983088 GCZ983086:GCZ983088 GMV983086:GMV983088 GWR983086:GWR983088 HGN983086:HGN983088 HQJ983086:HQJ983088 IAF983086:IAF983088 IKB983086:IKB983088 ITX983086:ITX983088 JDT983086:JDT983088 JNP983086:JNP983088 JXL983086:JXL983088 KHH983086:KHH983088 KRD983086:KRD983088 LAZ983086:LAZ983088 LKV983086:LKV983088 LUR983086:LUR983088 MEN983086:MEN983088 MOJ983086:MOJ983088 MYF983086:MYF983088 NIB983086:NIB983088 NRX983086:NRX983088 OBT983086:OBT983088 OLP983086:OLP983088 OVL983086:OVL983088 PFH983086:PFH983088 PPD983086:PPD983088 PYZ983086:PYZ983088 QIV983086:QIV983088 QSR983086:QSR983088 RCN983086:RCN983088 RMJ983086:RMJ983088 RWF983086:RWF983088 SGB983086:SGB983088 SPX983086:SPX983088 SZT983086:SZT983088 TJP983086:TJP983088 TTL983086:TTL983088 UDH983086:UDH983088 UND983086:UND983088 UWZ983086:UWZ983088 VGV983086:VGV983088 VQR983086:VQR983088 WAN983086:WAN983088 WKJ983086:WKJ983088 E39:E41 WUF36:WUF37 WKJ36:WKJ37 WAN36:WAN37 VQR36:VQR37 VGV36:VGV37 UWZ36:UWZ37 UND36:UND37 UDH36:UDH37 TTL36:TTL37 TJP36:TJP37 SZT36:SZT37 SPX36:SPX37 SGB36:SGB37 RWF36:RWF37 RMJ36:RMJ37 RCN36:RCN37 QSR36:QSR37 QIV36:QIV37 PYZ36:PYZ37 PPD36:PPD37 PFH36:PFH37 OVL36:OVL37 OLP36:OLP37 OBT36:OBT37 NRX36:NRX37 NIB36:NIB37 MYF36:MYF37 MOJ36:MOJ37 MEN36:MEN37 LUR36:LUR37 LKV36:LKV37 LAZ36:LAZ37 KRD36:KRD37 KHH36:KHH37 JXL36:JXL37 JNP36:JNP37 JDT36:JDT37 ITX36:ITX37 IKB36:IKB37 IAF36:IAF37 HQJ36:HQJ37 HGN36:HGN37 GWR36:GWR37 GMV36:GMV37 GCZ36:GCZ37 FTD36:FTD37 FJH36:FJH37 EZL36:EZL37 EPP36:EPP37 EFT36:EFT37 DVX36:DVX37 DMB36:DMB37 DCF36:DCF37 CSJ36:CSJ37 CIN36:CIN37 BYR36:BYR37 BOV36:BOV37 BEZ36:BEZ37 AVD36:AVD37 ALH36:ALH37 ABL36:ABL37 RP36:RP37 HT36:HT37 D10:D25 E7:E26</xm:sqref>
        </x14:dataValidation>
        <x14:dataValidation operator="equal" allowBlank="1" errorTitle="ERRO DE ANO" error="ESCOLHA O ANO DENTRE AS POSSIBILIDADES DA LISTA." xr:uid="{7641A3B0-EADD-CA4F-BDB3-3B4B914BEDB8}">
          <x14:formula1>
            <xm:f>0</xm:f>
          </x14:formula1>
          <x14:formula2>
            <xm:f>0</xm:f>
          </x14:formula2>
          <xm:sqref>D28:D29 HS28:HS29 RO28:RO29 ABK28:ABK29 ALG28:ALG29 AVC28:AVC29 BEY28:BEY29 BOU28:BOU29 BYQ28:BYQ29 CIM28:CIM29 CSI28:CSI29 DCE28:DCE29 DMA28:DMA29 DVW28:DVW29 EFS28:EFS29 EPO28:EPO29 EZK28:EZK29 FJG28:FJG29 FTC28:FTC29 GCY28:GCY29 GMU28:GMU29 GWQ28:GWQ29 HGM28:HGM29 HQI28:HQI29 IAE28:IAE29 IKA28:IKA29 ITW28:ITW29 JDS28:JDS29 JNO28:JNO29 JXK28:JXK29 KHG28:KHG29 KRC28:KRC29 LAY28:LAY29 LKU28:LKU29 LUQ28:LUQ29 MEM28:MEM29 MOI28:MOI29 MYE28:MYE29 NIA28:NIA29 NRW28:NRW29 OBS28:OBS29 OLO28:OLO29 OVK28:OVK29 PFG28:PFG29 PPC28:PPC29 PYY28:PYY29 QIU28:QIU29 QSQ28:QSQ29 RCM28:RCM29 RMI28:RMI29 RWE28:RWE29 SGA28:SGA29 SPW28:SPW29 SZS28:SZS29 TJO28:TJO29 TTK28:TTK29 UDG28:UDG29 UNC28:UNC29 UWY28:UWY29 VGU28:VGU29 VQQ28:VQQ29 WAM28:WAM29 WKI28:WKI29 WUE28:WUE29 D65561:D65562 HS65561:HS65562 RO65561:RO65562 ABK65561:ABK65562 ALG65561:ALG65562 AVC65561:AVC65562 BEY65561:BEY65562 BOU65561:BOU65562 BYQ65561:BYQ65562 CIM65561:CIM65562 CSI65561:CSI65562 DCE65561:DCE65562 DMA65561:DMA65562 DVW65561:DVW65562 EFS65561:EFS65562 EPO65561:EPO65562 EZK65561:EZK65562 FJG65561:FJG65562 FTC65561:FTC65562 GCY65561:GCY65562 GMU65561:GMU65562 GWQ65561:GWQ65562 HGM65561:HGM65562 HQI65561:HQI65562 IAE65561:IAE65562 IKA65561:IKA65562 ITW65561:ITW65562 JDS65561:JDS65562 JNO65561:JNO65562 JXK65561:JXK65562 KHG65561:KHG65562 KRC65561:KRC65562 LAY65561:LAY65562 LKU65561:LKU65562 LUQ65561:LUQ65562 MEM65561:MEM65562 MOI65561:MOI65562 MYE65561:MYE65562 NIA65561:NIA65562 NRW65561:NRW65562 OBS65561:OBS65562 OLO65561:OLO65562 OVK65561:OVK65562 PFG65561:PFG65562 PPC65561:PPC65562 PYY65561:PYY65562 QIU65561:QIU65562 QSQ65561:QSQ65562 RCM65561:RCM65562 RMI65561:RMI65562 RWE65561:RWE65562 SGA65561:SGA65562 SPW65561:SPW65562 SZS65561:SZS65562 TJO65561:TJO65562 TTK65561:TTK65562 UDG65561:UDG65562 UNC65561:UNC65562 UWY65561:UWY65562 VGU65561:VGU65562 VQQ65561:VQQ65562 WAM65561:WAM65562 WKI65561:WKI65562 WUE65561:WUE65562 D131097:D131098 HS131097:HS131098 RO131097:RO131098 ABK131097:ABK131098 ALG131097:ALG131098 AVC131097:AVC131098 BEY131097:BEY131098 BOU131097:BOU131098 BYQ131097:BYQ131098 CIM131097:CIM131098 CSI131097:CSI131098 DCE131097:DCE131098 DMA131097:DMA131098 DVW131097:DVW131098 EFS131097:EFS131098 EPO131097:EPO131098 EZK131097:EZK131098 FJG131097:FJG131098 FTC131097:FTC131098 GCY131097:GCY131098 GMU131097:GMU131098 GWQ131097:GWQ131098 HGM131097:HGM131098 HQI131097:HQI131098 IAE131097:IAE131098 IKA131097:IKA131098 ITW131097:ITW131098 JDS131097:JDS131098 JNO131097:JNO131098 JXK131097:JXK131098 KHG131097:KHG131098 KRC131097:KRC131098 LAY131097:LAY131098 LKU131097:LKU131098 LUQ131097:LUQ131098 MEM131097:MEM131098 MOI131097:MOI131098 MYE131097:MYE131098 NIA131097:NIA131098 NRW131097:NRW131098 OBS131097:OBS131098 OLO131097:OLO131098 OVK131097:OVK131098 PFG131097:PFG131098 PPC131097:PPC131098 PYY131097:PYY131098 QIU131097:QIU131098 QSQ131097:QSQ131098 RCM131097:RCM131098 RMI131097:RMI131098 RWE131097:RWE131098 SGA131097:SGA131098 SPW131097:SPW131098 SZS131097:SZS131098 TJO131097:TJO131098 TTK131097:TTK131098 UDG131097:UDG131098 UNC131097:UNC131098 UWY131097:UWY131098 VGU131097:VGU131098 VQQ131097:VQQ131098 WAM131097:WAM131098 WKI131097:WKI131098 WUE131097:WUE131098 D196633:D196634 HS196633:HS196634 RO196633:RO196634 ABK196633:ABK196634 ALG196633:ALG196634 AVC196633:AVC196634 BEY196633:BEY196634 BOU196633:BOU196634 BYQ196633:BYQ196634 CIM196633:CIM196634 CSI196633:CSI196634 DCE196633:DCE196634 DMA196633:DMA196634 DVW196633:DVW196634 EFS196633:EFS196634 EPO196633:EPO196634 EZK196633:EZK196634 FJG196633:FJG196634 FTC196633:FTC196634 GCY196633:GCY196634 GMU196633:GMU196634 GWQ196633:GWQ196634 HGM196633:HGM196634 HQI196633:HQI196634 IAE196633:IAE196634 IKA196633:IKA196634 ITW196633:ITW196634 JDS196633:JDS196634 JNO196633:JNO196634 JXK196633:JXK196634 KHG196633:KHG196634 KRC196633:KRC196634 LAY196633:LAY196634 LKU196633:LKU196634 LUQ196633:LUQ196634 MEM196633:MEM196634 MOI196633:MOI196634 MYE196633:MYE196634 NIA196633:NIA196634 NRW196633:NRW196634 OBS196633:OBS196634 OLO196633:OLO196634 OVK196633:OVK196634 PFG196633:PFG196634 PPC196633:PPC196634 PYY196633:PYY196634 QIU196633:QIU196634 QSQ196633:QSQ196634 RCM196633:RCM196634 RMI196633:RMI196634 RWE196633:RWE196634 SGA196633:SGA196634 SPW196633:SPW196634 SZS196633:SZS196634 TJO196633:TJO196634 TTK196633:TTK196634 UDG196633:UDG196634 UNC196633:UNC196634 UWY196633:UWY196634 VGU196633:VGU196634 VQQ196633:VQQ196634 WAM196633:WAM196634 WKI196633:WKI196634 WUE196633:WUE196634 D262169:D262170 HS262169:HS262170 RO262169:RO262170 ABK262169:ABK262170 ALG262169:ALG262170 AVC262169:AVC262170 BEY262169:BEY262170 BOU262169:BOU262170 BYQ262169:BYQ262170 CIM262169:CIM262170 CSI262169:CSI262170 DCE262169:DCE262170 DMA262169:DMA262170 DVW262169:DVW262170 EFS262169:EFS262170 EPO262169:EPO262170 EZK262169:EZK262170 FJG262169:FJG262170 FTC262169:FTC262170 GCY262169:GCY262170 GMU262169:GMU262170 GWQ262169:GWQ262170 HGM262169:HGM262170 HQI262169:HQI262170 IAE262169:IAE262170 IKA262169:IKA262170 ITW262169:ITW262170 JDS262169:JDS262170 JNO262169:JNO262170 JXK262169:JXK262170 KHG262169:KHG262170 KRC262169:KRC262170 LAY262169:LAY262170 LKU262169:LKU262170 LUQ262169:LUQ262170 MEM262169:MEM262170 MOI262169:MOI262170 MYE262169:MYE262170 NIA262169:NIA262170 NRW262169:NRW262170 OBS262169:OBS262170 OLO262169:OLO262170 OVK262169:OVK262170 PFG262169:PFG262170 PPC262169:PPC262170 PYY262169:PYY262170 QIU262169:QIU262170 QSQ262169:QSQ262170 RCM262169:RCM262170 RMI262169:RMI262170 RWE262169:RWE262170 SGA262169:SGA262170 SPW262169:SPW262170 SZS262169:SZS262170 TJO262169:TJO262170 TTK262169:TTK262170 UDG262169:UDG262170 UNC262169:UNC262170 UWY262169:UWY262170 VGU262169:VGU262170 VQQ262169:VQQ262170 WAM262169:WAM262170 WKI262169:WKI262170 WUE262169:WUE262170 D327705:D327706 HS327705:HS327706 RO327705:RO327706 ABK327705:ABK327706 ALG327705:ALG327706 AVC327705:AVC327706 BEY327705:BEY327706 BOU327705:BOU327706 BYQ327705:BYQ327706 CIM327705:CIM327706 CSI327705:CSI327706 DCE327705:DCE327706 DMA327705:DMA327706 DVW327705:DVW327706 EFS327705:EFS327706 EPO327705:EPO327706 EZK327705:EZK327706 FJG327705:FJG327706 FTC327705:FTC327706 GCY327705:GCY327706 GMU327705:GMU327706 GWQ327705:GWQ327706 HGM327705:HGM327706 HQI327705:HQI327706 IAE327705:IAE327706 IKA327705:IKA327706 ITW327705:ITW327706 JDS327705:JDS327706 JNO327705:JNO327706 JXK327705:JXK327706 KHG327705:KHG327706 KRC327705:KRC327706 LAY327705:LAY327706 LKU327705:LKU327706 LUQ327705:LUQ327706 MEM327705:MEM327706 MOI327705:MOI327706 MYE327705:MYE327706 NIA327705:NIA327706 NRW327705:NRW327706 OBS327705:OBS327706 OLO327705:OLO327706 OVK327705:OVK327706 PFG327705:PFG327706 PPC327705:PPC327706 PYY327705:PYY327706 QIU327705:QIU327706 QSQ327705:QSQ327706 RCM327705:RCM327706 RMI327705:RMI327706 RWE327705:RWE327706 SGA327705:SGA327706 SPW327705:SPW327706 SZS327705:SZS327706 TJO327705:TJO327706 TTK327705:TTK327706 UDG327705:UDG327706 UNC327705:UNC327706 UWY327705:UWY327706 VGU327705:VGU327706 VQQ327705:VQQ327706 WAM327705:WAM327706 WKI327705:WKI327706 WUE327705:WUE327706 D393241:D393242 HS393241:HS393242 RO393241:RO393242 ABK393241:ABK393242 ALG393241:ALG393242 AVC393241:AVC393242 BEY393241:BEY393242 BOU393241:BOU393242 BYQ393241:BYQ393242 CIM393241:CIM393242 CSI393241:CSI393242 DCE393241:DCE393242 DMA393241:DMA393242 DVW393241:DVW393242 EFS393241:EFS393242 EPO393241:EPO393242 EZK393241:EZK393242 FJG393241:FJG393242 FTC393241:FTC393242 GCY393241:GCY393242 GMU393241:GMU393242 GWQ393241:GWQ393242 HGM393241:HGM393242 HQI393241:HQI393242 IAE393241:IAE393242 IKA393241:IKA393242 ITW393241:ITW393242 JDS393241:JDS393242 JNO393241:JNO393242 JXK393241:JXK393242 KHG393241:KHG393242 KRC393241:KRC393242 LAY393241:LAY393242 LKU393241:LKU393242 LUQ393241:LUQ393242 MEM393241:MEM393242 MOI393241:MOI393242 MYE393241:MYE393242 NIA393241:NIA393242 NRW393241:NRW393242 OBS393241:OBS393242 OLO393241:OLO393242 OVK393241:OVK393242 PFG393241:PFG393242 PPC393241:PPC393242 PYY393241:PYY393242 QIU393241:QIU393242 QSQ393241:QSQ393242 RCM393241:RCM393242 RMI393241:RMI393242 RWE393241:RWE393242 SGA393241:SGA393242 SPW393241:SPW393242 SZS393241:SZS393242 TJO393241:TJO393242 TTK393241:TTK393242 UDG393241:UDG393242 UNC393241:UNC393242 UWY393241:UWY393242 VGU393241:VGU393242 VQQ393241:VQQ393242 WAM393241:WAM393242 WKI393241:WKI393242 WUE393241:WUE393242 D458777:D458778 HS458777:HS458778 RO458777:RO458778 ABK458777:ABK458778 ALG458777:ALG458778 AVC458777:AVC458778 BEY458777:BEY458778 BOU458777:BOU458778 BYQ458777:BYQ458778 CIM458777:CIM458778 CSI458777:CSI458778 DCE458777:DCE458778 DMA458777:DMA458778 DVW458777:DVW458778 EFS458777:EFS458778 EPO458777:EPO458778 EZK458777:EZK458778 FJG458777:FJG458778 FTC458777:FTC458778 GCY458777:GCY458778 GMU458777:GMU458778 GWQ458777:GWQ458778 HGM458777:HGM458778 HQI458777:HQI458778 IAE458777:IAE458778 IKA458777:IKA458778 ITW458777:ITW458778 JDS458777:JDS458778 JNO458777:JNO458778 JXK458777:JXK458778 KHG458777:KHG458778 KRC458777:KRC458778 LAY458777:LAY458778 LKU458777:LKU458778 LUQ458777:LUQ458778 MEM458777:MEM458778 MOI458777:MOI458778 MYE458777:MYE458778 NIA458777:NIA458778 NRW458777:NRW458778 OBS458777:OBS458778 OLO458777:OLO458778 OVK458777:OVK458778 PFG458777:PFG458778 PPC458777:PPC458778 PYY458777:PYY458778 QIU458777:QIU458778 QSQ458777:QSQ458778 RCM458777:RCM458778 RMI458777:RMI458778 RWE458777:RWE458778 SGA458777:SGA458778 SPW458777:SPW458778 SZS458777:SZS458778 TJO458777:TJO458778 TTK458777:TTK458778 UDG458777:UDG458778 UNC458777:UNC458778 UWY458777:UWY458778 VGU458777:VGU458778 VQQ458777:VQQ458778 WAM458777:WAM458778 WKI458777:WKI458778 WUE458777:WUE458778 D524313:D524314 HS524313:HS524314 RO524313:RO524314 ABK524313:ABK524314 ALG524313:ALG524314 AVC524313:AVC524314 BEY524313:BEY524314 BOU524313:BOU524314 BYQ524313:BYQ524314 CIM524313:CIM524314 CSI524313:CSI524314 DCE524313:DCE524314 DMA524313:DMA524314 DVW524313:DVW524314 EFS524313:EFS524314 EPO524313:EPO524314 EZK524313:EZK524314 FJG524313:FJG524314 FTC524313:FTC524314 GCY524313:GCY524314 GMU524313:GMU524314 GWQ524313:GWQ524314 HGM524313:HGM524314 HQI524313:HQI524314 IAE524313:IAE524314 IKA524313:IKA524314 ITW524313:ITW524314 JDS524313:JDS524314 JNO524313:JNO524314 JXK524313:JXK524314 KHG524313:KHG524314 KRC524313:KRC524314 LAY524313:LAY524314 LKU524313:LKU524314 LUQ524313:LUQ524314 MEM524313:MEM524314 MOI524313:MOI524314 MYE524313:MYE524314 NIA524313:NIA524314 NRW524313:NRW524314 OBS524313:OBS524314 OLO524313:OLO524314 OVK524313:OVK524314 PFG524313:PFG524314 PPC524313:PPC524314 PYY524313:PYY524314 QIU524313:QIU524314 QSQ524313:QSQ524314 RCM524313:RCM524314 RMI524313:RMI524314 RWE524313:RWE524314 SGA524313:SGA524314 SPW524313:SPW524314 SZS524313:SZS524314 TJO524313:TJO524314 TTK524313:TTK524314 UDG524313:UDG524314 UNC524313:UNC524314 UWY524313:UWY524314 VGU524313:VGU524314 VQQ524313:VQQ524314 WAM524313:WAM524314 WKI524313:WKI524314 WUE524313:WUE524314 D589849:D589850 HS589849:HS589850 RO589849:RO589850 ABK589849:ABK589850 ALG589849:ALG589850 AVC589849:AVC589850 BEY589849:BEY589850 BOU589849:BOU589850 BYQ589849:BYQ589850 CIM589849:CIM589850 CSI589849:CSI589850 DCE589849:DCE589850 DMA589849:DMA589850 DVW589849:DVW589850 EFS589849:EFS589850 EPO589849:EPO589850 EZK589849:EZK589850 FJG589849:FJG589850 FTC589849:FTC589850 GCY589849:GCY589850 GMU589849:GMU589850 GWQ589849:GWQ589850 HGM589849:HGM589850 HQI589849:HQI589850 IAE589849:IAE589850 IKA589849:IKA589850 ITW589849:ITW589850 JDS589849:JDS589850 JNO589849:JNO589850 JXK589849:JXK589850 KHG589849:KHG589850 KRC589849:KRC589850 LAY589849:LAY589850 LKU589849:LKU589850 LUQ589849:LUQ589850 MEM589849:MEM589850 MOI589849:MOI589850 MYE589849:MYE589850 NIA589849:NIA589850 NRW589849:NRW589850 OBS589849:OBS589850 OLO589849:OLO589850 OVK589849:OVK589850 PFG589849:PFG589850 PPC589849:PPC589850 PYY589849:PYY589850 QIU589849:QIU589850 QSQ589849:QSQ589850 RCM589849:RCM589850 RMI589849:RMI589850 RWE589849:RWE589850 SGA589849:SGA589850 SPW589849:SPW589850 SZS589849:SZS589850 TJO589849:TJO589850 TTK589849:TTK589850 UDG589849:UDG589850 UNC589849:UNC589850 UWY589849:UWY589850 VGU589849:VGU589850 VQQ589849:VQQ589850 WAM589849:WAM589850 WKI589849:WKI589850 WUE589849:WUE589850 D655385:D655386 HS655385:HS655386 RO655385:RO655386 ABK655385:ABK655386 ALG655385:ALG655386 AVC655385:AVC655386 BEY655385:BEY655386 BOU655385:BOU655386 BYQ655385:BYQ655386 CIM655385:CIM655386 CSI655385:CSI655386 DCE655385:DCE655386 DMA655385:DMA655386 DVW655385:DVW655386 EFS655385:EFS655386 EPO655385:EPO655386 EZK655385:EZK655386 FJG655385:FJG655386 FTC655385:FTC655386 GCY655385:GCY655386 GMU655385:GMU655386 GWQ655385:GWQ655386 HGM655385:HGM655386 HQI655385:HQI655386 IAE655385:IAE655386 IKA655385:IKA655386 ITW655385:ITW655386 JDS655385:JDS655386 JNO655385:JNO655386 JXK655385:JXK655386 KHG655385:KHG655386 KRC655385:KRC655386 LAY655385:LAY655386 LKU655385:LKU655386 LUQ655385:LUQ655386 MEM655385:MEM655386 MOI655385:MOI655386 MYE655385:MYE655386 NIA655385:NIA655386 NRW655385:NRW655386 OBS655385:OBS655386 OLO655385:OLO655386 OVK655385:OVK655386 PFG655385:PFG655386 PPC655385:PPC655386 PYY655385:PYY655386 QIU655385:QIU655386 QSQ655385:QSQ655386 RCM655385:RCM655386 RMI655385:RMI655386 RWE655385:RWE655386 SGA655385:SGA655386 SPW655385:SPW655386 SZS655385:SZS655386 TJO655385:TJO655386 TTK655385:TTK655386 UDG655385:UDG655386 UNC655385:UNC655386 UWY655385:UWY655386 VGU655385:VGU655386 VQQ655385:VQQ655386 WAM655385:WAM655386 WKI655385:WKI655386 WUE655385:WUE655386 D720921:D720922 HS720921:HS720922 RO720921:RO720922 ABK720921:ABK720922 ALG720921:ALG720922 AVC720921:AVC720922 BEY720921:BEY720922 BOU720921:BOU720922 BYQ720921:BYQ720922 CIM720921:CIM720922 CSI720921:CSI720922 DCE720921:DCE720922 DMA720921:DMA720922 DVW720921:DVW720922 EFS720921:EFS720922 EPO720921:EPO720922 EZK720921:EZK720922 FJG720921:FJG720922 FTC720921:FTC720922 GCY720921:GCY720922 GMU720921:GMU720922 GWQ720921:GWQ720922 HGM720921:HGM720922 HQI720921:HQI720922 IAE720921:IAE720922 IKA720921:IKA720922 ITW720921:ITW720922 JDS720921:JDS720922 JNO720921:JNO720922 JXK720921:JXK720922 KHG720921:KHG720922 KRC720921:KRC720922 LAY720921:LAY720922 LKU720921:LKU720922 LUQ720921:LUQ720922 MEM720921:MEM720922 MOI720921:MOI720922 MYE720921:MYE720922 NIA720921:NIA720922 NRW720921:NRW720922 OBS720921:OBS720922 OLO720921:OLO720922 OVK720921:OVK720922 PFG720921:PFG720922 PPC720921:PPC720922 PYY720921:PYY720922 QIU720921:QIU720922 QSQ720921:QSQ720922 RCM720921:RCM720922 RMI720921:RMI720922 RWE720921:RWE720922 SGA720921:SGA720922 SPW720921:SPW720922 SZS720921:SZS720922 TJO720921:TJO720922 TTK720921:TTK720922 UDG720921:UDG720922 UNC720921:UNC720922 UWY720921:UWY720922 VGU720921:VGU720922 VQQ720921:VQQ720922 WAM720921:WAM720922 WKI720921:WKI720922 WUE720921:WUE720922 D786457:D786458 HS786457:HS786458 RO786457:RO786458 ABK786457:ABK786458 ALG786457:ALG786458 AVC786457:AVC786458 BEY786457:BEY786458 BOU786457:BOU786458 BYQ786457:BYQ786458 CIM786457:CIM786458 CSI786457:CSI786458 DCE786457:DCE786458 DMA786457:DMA786458 DVW786457:DVW786458 EFS786457:EFS786458 EPO786457:EPO786458 EZK786457:EZK786458 FJG786457:FJG786458 FTC786457:FTC786458 GCY786457:GCY786458 GMU786457:GMU786458 GWQ786457:GWQ786458 HGM786457:HGM786458 HQI786457:HQI786458 IAE786457:IAE786458 IKA786457:IKA786458 ITW786457:ITW786458 JDS786457:JDS786458 JNO786457:JNO786458 JXK786457:JXK786458 KHG786457:KHG786458 KRC786457:KRC786458 LAY786457:LAY786458 LKU786457:LKU786458 LUQ786457:LUQ786458 MEM786457:MEM786458 MOI786457:MOI786458 MYE786457:MYE786458 NIA786457:NIA786458 NRW786457:NRW786458 OBS786457:OBS786458 OLO786457:OLO786458 OVK786457:OVK786458 PFG786457:PFG786458 PPC786457:PPC786458 PYY786457:PYY786458 QIU786457:QIU786458 QSQ786457:QSQ786458 RCM786457:RCM786458 RMI786457:RMI786458 RWE786457:RWE786458 SGA786457:SGA786458 SPW786457:SPW786458 SZS786457:SZS786458 TJO786457:TJO786458 TTK786457:TTK786458 UDG786457:UDG786458 UNC786457:UNC786458 UWY786457:UWY786458 VGU786457:VGU786458 VQQ786457:VQQ786458 WAM786457:WAM786458 WKI786457:WKI786458 WUE786457:WUE786458 D851993:D851994 HS851993:HS851994 RO851993:RO851994 ABK851993:ABK851994 ALG851993:ALG851994 AVC851993:AVC851994 BEY851993:BEY851994 BOU851993:BOU851994 BYQ851993:BYQ851994 CIM851993:CIM851994 CSI851993:CSI851994 DCE851993:DCE851994 DMA851993:DMA851994 DVW851993:DVW851994 EFS851993:EFS851994 EPO851993:EPO851994 EZK851993:EZK851994 FJG851993:FJG851994 FTC851993:FTC851994 GCY851993:GCY851994 GMU851993:GMU851994 GWQ851993:GWQ851994 HGM851993:HGM851994 HQI851993:HQI851994 IAE851993:IAE851994 IKA851993:IKA851994 ITW851993:ITW851994 JDS851993:JDS851994 JNO851993:JNO851994 JXK851993:JXK851994 KHG851993:KHG851994 KRC851993:KRC851994 LAY851993:LAY851994 LKU851993:LKU851994 LUQ851993:LUQ851994 MEM851993:MEM851994 MOI851993:MOI851994 MYE851993:MYE851994 NIA851993:NIA851994 NRW851993:NRW851994 OBS851993:OBS851994 OLO851993:OLO851994 OVK851993:OVK851994 PFG851993:PFG851994 PPC851993:PPC851994 PYY851993:PYY851994 QIU851993:QIU851994 QSQ851993:QSQ851994 RCM851993:RCM851994 RMI851993:RMI851994 RWE851993:RWE851994 SGA851993:SGA851994 SPW851993:SPW851994 SZS851993:SZS851994 TJO851993:TJO851994 TTK851993:TTK851994 UDG851993:UDG851994 UNC851993:UNC851994 UWY851993:UWY851994 VGU851993:VGU851994 VQQ851993:VQQ851994 WAM851993:WAM851994 WKI851993:WKI851994 WUE851993:WUE851994 D917529:D917530 HS917529:HS917530 RO917529:RO917530 ABK917529:ABK917530 ALG917529:ALG917530 AVC917529:AVC917530 BEY917529:BEY917530 BOU917529:BOU917530 BYQ917529:BYQ917530 CIM917529:CIM917530 CSI917529:CSI917530 DCE917529:DCE917530 DMA917529:DMA917530 DVW917529:DVW917530 EFS917529:EFS917530 EPO917529:EPO917530 EZK917529:EZK917530 FJG917529:FJG917530 FTC917529:FTC917530 GCY917529:GCY917530 GMU917529:GMU917530 GWQ917529:GWQ917530 HGM917529:HGM917530 HQI917529:HQI917530 IAE917529:IAE917530 IKA917529:IKA917530 ITW917529:ITW917530 JDS917529:JDS917530 JNO917529:JNO917530 JXK917529:JXK917530 KHG917529:KHG917530 KRC917529:KRC917530 LAY917529:LAY917530 LKU917529:LKU917530 LUQ917529:LUQ917530 MEM917529:MEM917530 MOI917529:MOI917530 MYE917529:MYE917530 NIA917529:NIA917530 NRW917529:NRW917530 OBS917529:OBS917530 OLO917529:OLO917530 OVK917529:OVK917530 PFG917529:PFG917530 PPC917529:PPC917530 PYY917529:PYY917530 QIU917529:QIU917530 QSQ917529:QSQ917530 RCM917529:RCM917530 RMI917529:RMI917530 RWE917529:RWE917530 SGA917529:SGA917530 SPW917529:SPW917530 SZS917529:SZS917530 TJO917529:TJO917530 TTK917529:TTK917530 UDG917529:UDG917530 UNC917529:UNC917530 UWY917529:UWY917530 VGU917529:VGU917530 VQQ917529:VQQ917530 WAM917529:WAM917530 WKI917529:WKI917530 WUE917529:WUE917530 D983065:D983066 HS983065:HS983066 RO983065:RO983066 ABK983065:ABK983066 ALG983065:ALG983066 AVC983065:AVC983066 BEY983065:BEY983066 BOU983065:BOU983066 BYQ983065:BYQ983066 CIM983065:CIM983066 CSI983065:CSI983066 DCE983065:DCE983066 DMA983065:DMA983066 DVW983065:DVW983066 EFS983065:EFS983066 EPO983065:EPO983066 EZK983065:EZK983066 FJG983065:FJG983066 FTC983065:FTC983066 GCY983065:GCY983066 GMU983065:GMU983066 GWQ983065:GWQ983066 HGM983065:HGM983066 HQI983065:HQI983066 IAE983065:IAE983066 IKA983065:IKA983066 ITW983065:ITW983066 JDS983065:JDS983066 JNO983065:JNO983066 JXK983065:JXK983066 KHG983065:KHG983066 KRC983065:KRC983066 LAY983065:LAY983066 LKU983065:LKU983066 LUQ983065:LUQ983066 MEM983065:MEM983066 MOI983065:MOI983066 MYE983065:MYE983066 NIA983065:NIA983066 NRW983065:NRW983066 OBS983065:OBS983066 OLO983065:OLO983066 OVK983065:OVK983066 PFG983065:PFG983066 PPC983065:PPC983066 PYY983065:PYY983066 QIU983065:QIU983066 QSQ983065:QSQ983066 RCM983065:RCM983066 RMI983065:RMI983066 RWE983065:RWE983066 SGA983065:SGA983066 SPW983065:SPW983066 SZS983065:SZS983066 TJO983065:TJO983066 TTK983065:TTK983066 UDG983065:UDG983066 UNC983065:UNC983066 UWY983065:UWY983066 VGU983065:VGU983066 VQQ983065:VQQ983066 WAM983065:WAM983066 WKI983065:WKI983066 WUE983065:WUE983066 IV26:IV30 SR26:SR30 ACN26:ACN30 AMJ26:AMJ30 AWF26:AWF30 BGB26:BGB30 BPX26:BPX30 BZT26:BZT30 CJP26:CJP30 CTL26:CTL30 DDH26:DDH30 DND26:DND30 DWZ26:DWZ30 EGV26:EGV30 EQR26:EQR30 FAN26:FAN30 FKJ26:FKJ30 FUF26:FUF30 GEB26:GEB30 GNX26:GNX30 GXT26:GXT30 HHP26:HHP30 HRL26:HRL30 IBH26:IBH30 ILD26:ILD30 IUZ26:IUZ30 JEV26:JEV30 JOR26:JOR30 JYN26:JYN30 KIJ26:KIJ30 KSF26:KSF30 LCB26:LCB30 LLX26:LLX30 LVT26:LVT30 MFP26:MFP30 MPL26:MPL30 MZH26:MZH30 NJD26:NJD30 NSZ26:NSZ30 OCV26:OCV30 OMR26:OMR30 OWN26:OWN30 PGJ26:PGJ30 PQF26:PQF30 QAB26:QAB30 QJX26:QJX30 QTT26:QTT30 RDP26:RDP30 RNL26:RNL30 RXH26:RXH30 SHD26:SHD30 SQZ26:SQZ30 TAV26:TAV30 TKR26:TKR30 TUN26:TUN30 UEJ26:UEJ30 UOF26:UOF30 UYB26:UYB30 VHX26:VHX30 VRT26:VRT30 WBP26:WBP30 WLL26:WLL30 WVH26:WVH30 IV65559:IV65563 SR65559:SR65563 ACN65559:ACN65563 AMJ65559:AMJ65563 AWF65559:AWF65563 BGB65559:BGB65563 BPX65559:BPX65563 BZT65559:BZT65563 CJP65559:CJP65563 CTL65559:CTL65563 DDH65559:DDH65563 DND65559:DND65563 DWZ65559:DWZ65563 EGV65559:EGV65563 EQR65559:EQR65563 FAN65559:FAN65563 FKJ65559:FKJ65563 FUF65559:FUF65563 GEB65559:GEB65563 GNX65559:GNX65563 GXT65559:GXT65563 HHP65559:HHP65563 HRL65559:HRL65563 IBH65559:IBH65563 ILD65559:ILD65563 IUZ65559:IUZ65563 JEV65559:JEV65563 JOR65559:JOR65563 JYN65559:JYN65563 KIJ65559:KIJ65563 KSF65559:KSF65563 LCB65559:LCB65563 LLX65559:LLX65563 LVT65559:LVT65563 MFP65559:MFP65563 MPL65559:MPL65563 MZH65559:MZH65563 NJD65559:NJD65563 NSZ65559:NSZ65563 OCV65559:OCV65563 OMR65559:OMR65563 OWN65559:OWN65563 PGJ65559:PGJ65563 PQF65559:PQF65563 QAB65559:QAB65563 QJX65559:QJX65563 QTT65559:QTT65563 RDP65559:RDP65563 RNL65559:RNL65563 RXH65559:RXH65563 SHD65559:SHD65563 SQZ65559:SQZ65563 TAV65559:TAV65563 TKR65559:TKR65563 TUN65559:TUN65563 UEJ65559:UEJ65563 UOF65559:UOF65563 UYB65559:UYB65563 VHX65559:VHX65563 VRT65559:VRT65563 WBP65559:WBP65563 WLL65559:WLL65563 WVH65559:WVH65563 IV131095:IV131099 SR131095:SR131099 ACN131095:ACN131099 AMJ131095:AMJ131099 AWF131095:AWF131099 BGB131095:BGB131099 BPX131095:BPX131099 BZT131095:BZT131099 CJP131095:CJP131099 CTL131095:CTL131099 DDH131095:DDH131099 DND131095:DND131099 DWZ131095:DWZ131099 EGV131095:EGV131099 EQR131095:EQR131099 FAN131095:FAN131099 FKJ131095:FKJ131099 FUF131095:FUF131099 GEB131095:GEB131099 GNX131095:GNX131099 GXT131095:GXT131099 HHP131095:HHP131099 HRL131095:HRL131099 IBH131095:IBH131099 ILD131095:ILD131099 IUZ131095:IUZ131099 JEV131095:JEV131099 JOR131095:JOR131099 JYN131095:JYN131099 KIJ131095:KIJ131099 KSF131095:KSF131099 LCB131095:LCB131099 LLX131095:LLX131099 LVT131095:LVT131099 MFP131095:MFP131099 MPL131095:MPL131099 MZH131095:MZH131099 NJD131095:NJD131099 NSZ131095:NSZ131099 OCV131095:OCV131099 OMR131095:OMR131099 OWN131095:OWN131099 PGJ131095:PGJ131099 PQF131095:PQF131099 QAB131095:QAB131099 QJX131095:QJX131099 QTT131095:QTT131099 RDP131095:RDP131099 RNL131095:RNL131099 RXH131095:RXH131099 SHD131095:SHD131099 SQZ131095:SQZ131099 TAV131095:TAV131099 TKR131095:TKR131099 TUN131095:TUN131099 UEJ131095:UEJ131099 UOF131095:UOF131099 UYB131095:UYB131099 VHX131095:VHX131099 VRT131095:VRT131099 WBP131095:WBP131099 WLL131095:WLL131099 WVH131095:WVH131099 IV196631:IV196635 SR196631:SR196635 ACN196631:ACN196635 AMJ196631:AMJ196635 AWF196631:AWF196635 BGB196631:BGB196635 BPX196631:BPX196635 BZT196631:BZT196635 CJP196631:CJP196635 CTL196631:CTL196635 DDH196631:DDH196635 DND196631:DND196635 DWZ196631:DWZ196635 EGV196631:EGV196635 EQR196631:EQR196635 FAN196631:FAN196635 FKJ196631:FKJ196635 FUF196631:FUF196635 GEB196631:GEB196635 GNX196631:GNX196635 GXT196631:GXT196635 HHP196631:HHP196635 HRL196631:HRL196635 IBH196631:IBH196635 ILD196631:ILD196635 IUZ196631:IUZ196635 JEV196631:JEV196635 JOR196631:JOR196635 JYN196631:JYN196635 KIJ196631:KIJ196635 KSF196631:KSF196635 LCB196631:LCB196635 LLX196631:LLX196635 LVT196631:LVT196635 MFP196631:MFP196635 MPL196631:MPL196635 MZH196631:MZH196635 NJD196631:NJD196635 NSZ196631:NSZ196635 OCV196631:OCV196635 OMR196631:OMR196635 OWN196631:OWN196635 PGJ196631:PGJ196635 PQF196631:PQF196635 QAB196631:QAB196635 QJX196631:QJX196635 QTT196631:QTT196635 RDP196631:RDP196635 RNL196631:RNL196635 RXH196631:RXH196635 SHD196631:SHD196635 SQZ196631:SQZ196635 TAV196631:TAV196635 TKR196631:TKR196635 TUN196631:TUN196635 UEJ196631:UEJ196635 UOF196631:UOF196635 UYB196631:UYB196635 VHX196631:VHX196635 VRT196631:VRT196635 WBP196631:WBP196635 WLL196631:WLL196635 WVH196631:WVH196635 IV262167:IV262171 SR262167:SR262171 ACN262167:ACN262171 AMJ262167:AMJ262171 AWF262167:AWF262171 BGB262167:BGB262171 BPX262167:BPX262171 BZT262167:BZT262171 CJP262167:CJP262171 CTL262167:CTL262171 DDH262167:DDH262171 DND262167:DND262171 DWZ262167:DWZ262171 EGV262167:EGV262171 EQR262167:EQR262171 FAN262167:FAN262171 FKJ262167:FKJ262171 FUF262167:FUF262171 GEB262167:GEB262171 GNX262167:GNX262171 GXT262167:GXT262171 HHP262167:HHP262171 HRL262167:HRL262171 IBH262167:IBH262171 ILD262167:ILD262171 IUZ262167:IUZ262171 JEV262167:JEV262171 JOR262167:JOR262171 JYN262167:JYN262171 KIJ262167:KIJ262171 KSF262167:KSF262171 LCB262167:LCB262171 LLX262167:LLX262171 LVT262167:LVT262171 MFP262167:MFP262171 MPL262167:MPL262171 MZH262167:MZH262171 NJD262167:NJD262171 NSZ262167:NSZ262171 OCV262167:OCV262171 OMR262167:OMR262171 OWN262167:OWN262171 PGJ262167:PGJ262171 PQF262167:PQF262171 QAB262167:QAB262171 QJX262167:QJX262171 QTT262167:QTT262171 RDP262167:RDP262171 RNL262167:RNL262171 RXH262167:RXH262171 SHD262167:SHD262171 SQZ262167:SQZ262171 TAV262167:TAV262171 TKR262167:TKR262171 TUN262167:TUN262171 UEJ262167:UEJ262171 UOF262167:UOF262171 UYB262167:UYB262171 VHX262167:VHX262171 VRT262167:VRT262171 WBP262167:WBP262171 WLL262167:WLL262171 WVH262167:WVH262171 IV327703:IV327707 SR327703:SR327707 ACN327703:ACN327707 AMJ327703:AMJ327707 AWF327703:AWF327707 BGB327703:BGB327707 BPX327703:BPX327707 BZT327703:BZT327707 CJP327703:CJP327707 CTL327703:CTL327707 DDH327703:DDH327707 DND327703:DND327707 DWZ327703:DWZ327707 EGV327703:EGV327707 EQR327703:EQR327707 FAN327703:FAN327707 FKJ327703:FKJ327707 FUF327703:FUF327707 GEB327703:GEB327707 GNX327703:GNX327707 GXT327703:GXT327707 HHP327703:HHP327707 HRL327703:HRL327707 IBH327703:IBH327707 ILD327703:ILD327707 IUZ327703:IUZ327707 JEV327703:JEV327707 JOR327703:JOR327707 JYN327703:JYN327707 KIJ327703:KIJ327707 KSF327703:KSF327707 LCB327703:LCB327707 LLX327703:LLX327707 LVT327703:LVT327707 MFP327703:MFP327707 MPL327703:MPL327707 MZH327703:MZH327707 NJD327703:NJD327707 NSZ327703:NSZ327707 OCV327703:OCV327707 OMR327703:OMR327707 OWN327703:OWN327707 PGJ327703:PGJ327707 PQF327703:PQF327707 QAB327703:QAB327707 QJX327703:QJX327707 QTT327703:QTT327707 RDP327703:RDP327707 RNL327703:RNL327707 RXH327703:RXH327707 SHD327703:SHD327707 SQZ327703:SQZ327707 TAV327703:TAV327707 TKR327703:TKR327707 TUN327703:TUN327707 UEJ327703:UEJ327707 UOF327703:UOF327707 UYB327703:UYB327707 VHX327703:VHX327707 VRT327703:VRT327707 WBP327703:WBP327707 WLL327703:WLL327707 WVH327703:WVH327707 IV393239:IV393243 SR393239:SR393243 ACN393239:ACN393243 AMJ393239:AMJ393243 AWF393239:AWF393243 BGB393239:BGB393243 BPX393239:BPX393243 BZT393239:BZT393243 CJP393239:CJP393243 CTL393239:CTL393243 DDH393239:DDH393243 DND393239:DND393243 DWZ393239:DWZ393243 EGV393239:EGV393243 EQR393239:EQR393243 FAN393239:FAN393243 FKJ393239:FKJ393243 FUF393239:FUF393243 GEB393239:GEB393243 GNX393239:GNX393243 GXT393239:GXT393243 HHP393239:HHP393243 HRL393239:HRL393243 IBH393239:IBH393243 ILD393239:ILD393243 IUZ393239:IUZ393243 JEV393239:JEV393243 JOR393239:JOR393243 JYN393239:JYN393243 KIJ393239:KIJ393243 KSF393239:KSF393243 LCB393239:LCB393243 LLX393239:LLX393243 LVT393239:LVT393243 MFP393239:MFP393243 MPL393239:MPL393243 MZH393239:MZH393243 NJD393239:NJD393243 NSZ393239:NSZ393243 OCV393239:OCV393243 OMR393239:OMR393243 OWN393239:OWN393243 PGJ393239:PGJ393243 PQF393239:PQF393243 QAB393239:QAB393243 QJX393239:QJX393243 QTT393239:QTT393243 RDP393239:RDP393243 RNL393239:RNL393243 RXH393239:RXH393243 SHD393239:SHD393243 SQZ393239:SQZ393243 TAV393239:TAV393243 TKR393239:TKR393243 TUN393239:TUN393243 UEJ393239:UEJ393243 UOF393239:UOF393243 UYB393239:UYB393243 VHX393239:VHX393243 VRT393239:VRT393243 WBP393239:WBP393243 WLL393239:WLL393243 WVH393239:WVH393243 IV458775:IV458779 SR458775:SR458779 ACN458775:ACN458779 AMJ458775:AMJ458779 AWF458775:AWF458779 BGB458775:BGB458779 BPX458775:BPX458779 BZT458775:BZT458779 CJP458775:CJP458779 CTL458775:CTL458779 DDH458775:DDH458779 DND458775:DND458779 DWZ458775:DWZ458779 EGV458775:EGV458779 EQR458775:EQR458779 FAN458775:FAN458779 FKJ458775:FKJ458779 FUF458775:FUF458779 GEB458775:GEB458779 GNX458775:GNX458779 GXT458775:GXT458779 HHP458775:HHP458779 HRL458775:HRL458779 IBH458775:IBH458779 ILD458775:ILD458779 IUZ458775:IUZ458779 JEV458775:JEV458779 JOR458775:JOR458779 JYN458775:JYN458779 KIJ458775:KIJ458779 KSF458775:KSF458779 LCB458775:LCB458779 LLX458775:LLX458779 LVT458775:LVT458779 MFP458775:MFP458779 MPL458775:MPL458779 MZH458775:MZH458779 NJD458775:NJD458779 NSZ458775:NSZ458779 OCV458775:OCV458779 OMR458775:OMR458779 OWN458775:OWN458779 PGJ458775:PGJ458779 PQF458775:PQF458779 QAB458775:QAB458779 QJX458775:QJX458779 QTT458775:QTT458779 RDP458775:RDP458779 RNL458775:RNL458779 RXH458775:RXH458779 SHD458775:SHD458779 SQZ458775:SQZ458779 TAV458775:TAV458779 TKR458775:TKR458779 TUN458775:TUN458779 UEJ458775:UEJ458779 UOF458775:UOF458779 UYB458775:UYB458779 VHX458775:VHX458779 VRT458775:VRT458779 WBP458775:WBP458779 WLL458775:WLL458779 WVH458775:WVH458779 IV524311:IV524315 SR524311:SR524315 ACN524311:ACN524315 AMJ524311:AMJ524315 AWF524311:AWF524315 BGB524311:BGB524315 BPX524311:BPX524315 BZT524311:BZT524315 CJP524311:CJP524315 CTL524311:CTL524315 DDH524311:DDH524315 DND524311:DND524315 DWZ524311:DWZ524315 EGV524311:EGV524315 EQR524311:EQR524315 FAN524311:FAN524315 FKJ524311:FKJ524315 FUF524311:FUF524315 GEB524311:GEB524315 GNX524311:GNX524315 GXT524311:GXT524315 HHP524311:HHP524315 HRL524311:HRL524315 IBH524311:IBH524315 ILD524311:ILD524315 IUZ524311:IUZ524315 JEV524311:JEV524315 JOR524311:JOR524315 JYN524311:JYN524315 KIJ524311:KIJ524315 KSF524311:KSF524315 LCB524311:LCB524315 LLX524311:LLX524315 LVT524311:LVT524315 MFP524311:MFP524315 MPL524311:MPL524315 MZH524311:MZH524315 NJD524311:NJD524315 NSZ524311:NSZ524315 OCV524311:OCV524315 OMR524311:OMR524315 OWN524311:OWN524315 PGJ524311:PGJ524315 PQF524311:PQF524315 QAB524311:QAB524315 QJX524311:QJX524315 QTT524311:QTT524315 RDP524311:RDP524315 RNL524311:RNL524315 RXH524311:RXH524315 SHD524311:SHD524315 SQZ524311:SQZ524315 TAV524311:TAV524315 TKR524311:TKR524315 TUN524311:TUN524315 UEJ524311:UEJ524315 UOF524311:UOF524315 UYB524311:UYB524315 VHX524311:VHX524315 VRT524311:VRT524315 WBP524311:WBP524315 WLL524311:WLL524315 WVH524311:WVH524315 IV589847:IV589851 SR589847:SR589851 ACN589847:ACN589851 AMJ589847:AMJ589851 AWF589847:AWF589851 BGB589847:BGB589851 BPX589847:BPX589851 BZT589847:BZT589851 CJP589847:CJP589851 CTL589847:CTL589851 DDH589847:DDH589851 DND589847:DND589851 DWZ589847:DWZ589851 EGV589847:EGV589851 EQR589847:EQR589851 FAN589847:FAN589851 FKJ589847:FKJ589851 FUF589847:FUF589851 GEB589847:GEB589851 GNX589847:GNX589851 GXT589847:GXT589851 HHP589847:HHP589851 HRL589847:HRL589851 IBH589847:IBH589851 ILD589847:ILD589851 IUZ589847:IUZ589851 JEV589847:JEV589851 JOR589847:JOR589851 JYN589847:JYN589851 KIJ589847:KIJ589851 KSF589847:KSF589851 LCB589847:LCB589851 LLX589847:LLX589851 LVT589847:LVT589851 MFP589847:MFP589851 MPL589847:MPL589851 MZH589847:MZH589851 NJD589847:NJD589851 NSZ589847:NSZ589851 OCV589847:OCV589851 OMR589847:OMR589851 OWN589847:OWN589851 PGJ589847:PGJ589851 PQF589847:PQF589851 QAB589847:QAB589851 QJX589847:QJX589851 QTT589847:QTT589851 RDP589847:RDP589851 RNL589847:RNL589851 RXH589847:RXH589851 SHD589847:SHD589851 SQZ589847:SQZ589851 TAV589847:TAV589851 TKR589847:TKR589851 TUN589847:TUN589851 UEJ589847:UEJ589851 UOF589847:UOF589851 UYB589847:UYB589851 VHX589847:VHX589851 VRT589847:VRT589851 WBP589847:WBP589851 WLL589847:WLL589851 WVH589847:WVH589851 IV655383:IV655387 SR655383:SR655387 ACN655383:ACN655387 AMJ655383:AMJ655387 AWF655383:AWF655387 BGB655383:BGB655387 BPX655383:BPX655387 BZT655383:BZT655387 CJP655383:CJP655387 CTL655383:CTL655387 DDH655383:DDH655387 DND655383:DND655387 DWZ655383:DWZ655387 EGV655383:EGV655387 EQR655383:EQR655387 FAN655383:FAN655387 FKJ655383:FKJ655387 FUF655383:FUF655387 GEB655383:GEB655387 GNX655383:GNX655387 GXT655383:GXT655387 HHP655383:HHP655387 HRL655383:HRL655387 IBH655383:IBH655387 ILD655383:ILD655387 IUZ655383:IUZ655387 JEV655383:JEV655387 JOR655383:JOR655387 JYN655383:JYN655387 KIJ655383:KIJ655387 KSF655383:KSF655387 LCB655383:LCB655387 LLX655383:LLX655387 LVT655383:LVT655387 MFP655383:MFP655387 MPL655383:MPL655387 MZH655383:MZH655387 NJD655383:NJD655387 NSZ655383:NSZ655387 OCV655383:OCV655387 OMR655383:OMR655387 OWN655383:OWN655387 PGJ655383:PGJ655387 PQF655383:PQF655387 QAB655383:QAB655387 QJX655383:QJX655387 QTT655383:QTT655387 RDP655383:RDP655387 RNL655383:RNL655387 RXH655383:RXH655387 SHD655383:SHD655387 SQZ655383:SQZ655387 TAV655383:TAV655387 TKR655383:TKR655387 TUN655383:TUN655387 UEJ655383:UEJ655387 UOF655383:UOF655387 UYB655383:UYB655387 VHX655383:VHX655387 VRT655383:VRT655387 WBP655383:WBP655387 WLL655383:WLL655387 WVH655383:WVH655387 IV720919:IV720923 SR720919:SR720923 ACN720919:ACN720923 AMJ720919:AMJ720923 AWF720919:AWF720923 BGB720919:BGB720923 BPX720919:BPX720923 BZT720919:BZT720923 CJP720919:CJP720923 CTL720919:CTL720923 DDH720919:DDH720923 DND720919:DND720923 DWZ720919:DWZ720923 EGV720919:EGV720923 EQR720919:EQR720923 FAN720919:FAN720923 FKJ720919:FKJ720923 FUF720919:FUF720923 GEB720919:GEB720923 GNX720919:GNX720923 GXT720919:GXT720923 HHP720919:HHP720923 HRL720919:HRL720923 IBH720919:IBH720923 ILD720919:ILD720923 IUZ720919:IUZ720923 JEV720919:JEV720923 JOR720919:JOR720923 JYN720919:JYN720923 KIJ720919:KIJ720923 KSF720919:KSF720923 LCB720919:LCB720923 LLX720919:LLX720923 LVT720919:LVT720923 MFP720919:MFP720923 MPL720919:MPL720923 MZH720919:MZH720923 NJD720919:NJD720923 NSZ720919:NSZ720923 OCV720919:OCV720923 OMR720919:OMR720923 OWN720919:OWN720923 PGJ720919:PGJ720923 PQF720919:PQF720923 QAB720919:QAB720923 QJX720919:QJX720923 QTT720919:QTT720923 RDP720919:RDP720923 RNL720919:RNL720923 RXH720919:RXH720923 SHD720919:SHD720923 SQZ720919:SQZ720923 TAV720919:TAV720923 TKR720919:TKR720923 TUN720919:TUN720923 UEJ720919:UEJ720923 UOF720919:UOF720923 UYB720919:UYB720923 VHX720919:VHX720923 VRT720919:VRT720923 WBP720919:WBP720923 WLL720919:WLL720923 WVH720919:WVH720923 IV786455:IV786459 SR786455:SR786459 ACN786455:ACN786459 AMJ786455:AMJ786459 AWF786455:AWF786459 BGB786455:BGB786459 BPX786455:BPX786459 BZT786455:BZT786459 CJP786455:CJP786459 CTL786455:CTL786459 DDH786455:DDH786459 DND786455:DND786459 DWZ786455:DWZ786459 EGV786455:EGV786459 EQR786455:EQR786459 FAN786455:FAN786459 FKJ786455:FKJ786459 FUF786455:FUF786459 GEB786455:GEB786459 GNX786455:GNX786459 GXT786455:GXT786459 HHP786455:HHP786459 HRL786455:HRL786459 IBH786455:IBH786459 ILD786455:ILD786459 IUZ786455:IUZ786459 JEV786455:JEV786459 JOR786455:JOR786459 JYN786455:JYN786459 KIJ786455:KIJ786459 KSF786455:KSF786459 LCB786455:LCB786459 LLX786455:LLX786459 LVT786455:LVT786459 MFP786455:MFP786459 MPL786455:MPL786459 MZH786455:MZH786459 NJD786455:NJD786459 NSZ786455:NSZ786459 OCV786455:OCV786459 OMR786455:OMR786459 OWN786455:OWN786459 PGJ786455:PGJ786459 PQF786455:PQF786459 QAB786455:QAB786459 QJX786455:QJX786459 QTT786455:QTT786459 RDP786455:RDP786459 RNL786455:RNL786459 RXH786455:RXH786459 SHD786455:SHD786459 SQZ786455:SQZ786459 TAV786455:TAV786459 TKR786455:TKR786459 TUN786455:TUN786459 UEJ786455:UEJ786459 UOF786455:UOF786459 UYB786455:UYB786459 VHX786455:VHX786459 VRT786455:VRT786459 WBP786455:WBP786459 WLL786455:WLL786459 WVH786455:WVH786459 IV851991:IV851995 SR851991:SR851995 ACN851991:ACN851995 AMJ851991:AMJ851995 AWF851991:AWF851995 BGB851991:BGB851995 BPX851991:BPX851995 BZT851991:BZT851995 CJP851991:CJP851995 CTL851991:CTL851995 DDH851991:DDH851995 DND851991:DND851995 DWZ851991:DWZ851995 EGV851991:EGV851995 EQR851991:EQR851995 FAN851991:FAN851995 FKJ851991:FKJ851995 FUF851991:FUF851995 GEB851991:GEB851995 GNX851991:GNX851995 GXT851991:GXT851995 HHP851991:HHP851995 HRL851991:HRL851995 IBH851991:IBH851995 ILD851991:ILD851995 IUZ851991:IUZ851995 JEV851991:JEV851995 JOR851991:JOR851995 JYN851991:JYN851995 KIJ851991:KIJ851995 KSF851991:KSF851995 LCB851991:LCB851995 LLX851991:LLX851995 LVT851991:LVT851995 MFP851991:MFP851995 MPL851991:MPL851995 MZH851991:MZH851995 NJD851991:NJD851995 NSZ851991:NSZ851995 OCV851991:OCV851995 OMR851991:OMR851995 OWN851991:OWN851995 PGJ851991:PGJ851995 PQF851991:PQF851995 QAB851991:QAB851995 QJX851991:QJX851995 QTT851991:QTT851995 RDP851991:RDP851995 RNL851991:RNL851995 RXH851991:RXH851995 SHD851991:SHD851995 SQZ851991:SQZ851995 TAV851991:TAV851995 TKR851991:TKR851995 TUN851991:TUN851995 UEJ851991:UEJ851995 UOF851991:UOF851995 UYB851991:UYB851995 VHX851991:VHX851995 VRT851991:VRT851995 WBP851991:WBP851995 WLL851991:WLL851995 WVH851991:WVH851995 IV917527:IV917531 SR917527:SR917531 ACN917527:ACN917531 AMJ917527:AMJ917531 AWF917527:AWF917531 BGB917527:BGB917531 BPX917527:BPX917531 BZT917527:BZT917531 CJP917527:CJP917531 CTL917527:CTL917531 DDH917527:DDH917531 DND917527:DND917531 DWZ917527:DWZ917531 EGV917527:EGV917531 EQR917527:EQR917531 FAN917527:FAN917531 FKJ917527:FKJ917531 FUF917527:FUF917531 GEB917527:GEB917531 GNX917527:GNX917531 GXT917527:GXT917531 HHP917527:HHP917531 HRL917527:HRL917531 IBH917527:IBH917531 ILD917527:ILD917531 IUZ917527:IUZ917531 JEV917527:JEV917531 JOR917527:JOR917531 JYN917527:JYN917531 KIJ917527:KIJ917531 KSF917527:KSF917531 LCB917527:LCB917531 LLX917527:LLX917531 LVT917527:LVT917531 MFP917527:MFP917531 MPL917527:MPL917531 MZH917527:MZH917531 NJD917527:NJD917531 NSZ917527:NSZ917531 OCV917527:OCV917531 OMR917527:OMR917531 OWN917527:OWN917531 PGJ917527:PGJ917531 PQF917527:PQF917531 QAB917527:QAB917531 QJX917527:QJX917531 QTT917527:QTT917531 RDP917527:RDP917531 RNL917527:RNL917531 RXH917527:RXH917531 SHD917527:SHD917531 SQZ917527:SQZ917531 TAV917527:TAV917531 TKR917527:TKR917531 TUN917527:TUN917531 UEJ917527:UEJ917531 UOF917527:UOF917531 UYB917527:UYB917531 VHX917527:VHX917531 VRT917527:VRT917531 WBP917527:WBP917531 WLL917527:WLL917531 WVH917527:WVH917531 IV983063:IV983067 SR983063:SR983067 ACN983063:ACN983067 AMJ983063:AMJ983067 AWF983063:AWF983067 BGB983063:BGB983067 BPX983063:BPX983067 BZT983063:BZT983067 CJP983063:CJP983067 CTL983063:CTL983067 DDH983063:DDH983067 DND983063:DND983067 DWZ983063:DWZ983067 EGV983063:EGV983067 EQR983063:EQR983067 FAN983063:FAN983067 FKJ983063:FKJ983067 FUF983063:FUF983067 GEB983063:GEB983067 GNX983063:GNX983067 GXT983063:GXT983067 HHP983063:HHP983067 HRL983063:HRL983067 IBH983063:IBH983067 ILD983063:ILD983067 IUZ983063:IUZ983067 JEV983063:JEV983067 JOR983063:JOR983067 JYN983063:JYN983067 KIJ983063:KIJ983067 KSF983063:KSF983067 LCB983063:LCB983067 LLX983063:LLX983067 LVT983063:LVT983067 MFP983063:MFP983067 MPL983063:MPL983067 MZH983063:MZH983067 NJD983063:NJD983067 NSZ983063:NSZ983067 OCV983063:OCV983067 OMR983063:OMR983067 OWN983063:OWN983067 PGJ983063:PGJ983067 PQF983063:PQF983067 QAB983063:QAB983067 QJX983063:QJX983067 QTT983063:QTT983067 RDP983063:RDP983067 RNL983063:RNL983067 RXH983063:RXH983067 SHD983063:SHD983067 SQZ983063:SQZ983067 TAV983063:TAV983067 TKR983063:TKR983067 TUN983063:TUN983067 UEJ983063:UEJ983067 UOF983063:UOF983067 UYB983063:UYB983067 VHX983063:VHX983067 VRT983063:VRT983067 WBP983063:WBP983067 WLL983063:WLL983067 WVH983063:WVH983067 D31:E31 HS31:HT31 RO31:RP31 ABK31:ABL31 ALG31:ALH31 AVC31:AVD31 BEY31:BEZ31 BOU31:BOV31 BYQ31:BYR31 CIM31:CIN31 CSI31:CSJ31 DCE31:DCF31 DMA31:DMB31 DVW31:DVX31 EFS31:EFT31 EPO31:EPP31 EZK31:EZL31 FJG31:FJH31 FTC31:FTD31 GCY31:GCZ31 GMU31:GMV31 GWQ31:GWR31 HGM31:HGN31 HQI31:HQJ31 IAE31:IAF31 IKA31:IKB31 ITW31:ITX31 JDS31:JDT31 JNO31:JNP31 JXK31:JXL31 KHG31:KHH31 KRC31:KRD31 LAY31:LAZ31 LKU31:LKV31 LUQ31:LUR31 MEM31:MEN31 MOI31:MOJ31 MYE31:MYF31 NIA31:NIB31 NRW31:NRX31 OBS31:OBT31 OLO31:OLP31 OVK31:OVL31 PFG31:PFH31 PPC31:PPD31 PYY31:PYZ31 QIU31:QIV31 QSQ31:QSR31 RCM31:RCN31 RMI31:RMJ31 RWE31:RWF31 SGA31:SGB31 SPW31:SPX31 SZS31:SZT31 TJO31:TJP31 TTK31:TTL31 UDG31:UDH31 UNC31:UND31 UWY31:UWZ31 VGU31:VGV31 VQQ31:VQR31 WAM31:WAN31 WKI31:WKJ31 WUE31:WUF31 D65564:E65564 HS65564:HT65564 RO65564:RP65564 ABK65564:ABL65564 ALG65564:ALH65564 AVC65564:AVD65564 BEY65564:BEZ65564 BOU65564:BOV65564 BYQ65564:BYR65564 CIM65564:CIN65564 CSI65564:CSJ65564 DCE65564:DCF65564 DMA65564:DMB65564 DVW65564:DVX65564 EFS65564:EFT65564 EPO65564:EPP65564 EZK65564:EZL65564 FJG65564:FJH65564 FTC65564:FTD65564 GCY65564:GCZ65564 GMU65564:GMV65564 GWQ65564:GWR65564 HGM65564:HGN65564 HQI65564:HQJ65564 IAE65564:IAF65564 IKA65564:IKB65564 ITW65564:ITX65564 JDS65564:JDT65564 JNO65564:JNP65564 JXK65564:JXL65564 KHG65564:KHH65564 KRC65564:KRD65564 LAY65564:LAZ65564 LKU65564:LKV65564 LUQ65564:LUR65564 MEM65564:MEN65564 MOI65564:MOJ65564 MYE65564:MYF65564 NIA65564:NIB65564 NRW65564:NRX65564 OBS65564:OBT65564 OLO65564:OLP65564 OVK65564:OVL65564 PFG65564:PFH65564 PPC65564:PPD65564 PYY65564:PYZ65564 QIU65564:QIV65564 QSQ65564:QSR65564 RCM65564:RCN65564 RMI65564:RMJ65564 RWE65564:RWF65564 SGA65564:SGB65564 SPW65564:SPX65564 SZS65564:SZT65564 TJO65564:TJP65564 TTK65564:TTL65564 UDG65564:UDH65564 UNC65564:UND65564 UWY65564:UWZ65564 VGU65564:VGV65564 VQQ65564:VQR65564 WAM65564:WAN65564 WKI65564:WKJ65564 WUE65564:WUF65564 D131100:E131100 HS131100:HT131100 RO131100:RP131100 ABK131100:ABL131100 ALG131100:ALH131100 AVC131100:AVD131100 BEY131100:BEZ131100 BOU131100:BOV131100 BYQ131100:BYR131100 CIM131100:CIN131100 CSI131100:CSJ131100 DCE131100:DCF131100 DMA131100:DMB131100 DVW131100:DVX131100 EFS131100:EFT131100 EPO131100:EPP131100 EZK131100:EZL131100 FJG131100:FJH131100 FTC131100:FTD131100 GCY131100:GCZ131100 GMU131100:GMV131100 GWQ131100:GWR131100 HGM131100:HGN131100 HQI131100:HQJ131100 IAE131100:IAF131100 IKA131100:IKB131100 ITW131100:ITX131100 JDS131100:JDT131100 JNO131100:JNP131100 JXK131100:JXL131100 KHG131100:KHH131100 KRC131100:KRD131100 LAY131100:LAZ131100 LKU131100:LKV131100 LUQ131100:LUR131100 MEM131100:MEN131100 MOI131100:MOJ131100 MYE131100:MYF131100 NIA131100:NIB131100 NRW131100:NRX131100 OBS131100:OBT131100 OLO131100:OLP131100 OVK131100:OVL131100 PFG131100:PFH131100 PPC131100:PPD131100 PYY131100:PYZ131100 QIU131100:QIV131100 QSQ131100:QSR131100 RCM131100:RCN131100 RMI131100:RMJ131100 RWE131100:RWF131100 SGA131100:SGB131100 SPW131100:SPX131100 SZS131100:SZT131100 TJO131100:TJP131100 TTK131100:TTL131100 UDG131100:UDH131100 UNC131100:UND131100 UWY131100:UWZ131100 VGU131100:VGV131100 VQQ131100:VQR131100 WAM131100:WAN131100 WKI131100:WKJ131100 WUE131100:WUF131100 D196636:E196636 HS196636:HT196636 RO196636:RP196636 ABK196636:ABL196636 ALG196636:ALH196636 AVC196636:AVD196636 BEY196636:BEZ196636 BOU196636:BOV196636 BYQ196636:BYR196636 CIM196636:CIN196636 CSI196636:CSJ196636 DCE196636:DCF196636 DMA196636:DMB196636 DVW196636:DVX196636 EFS196636:EFT196636 EPO196636:EPP196636 EZK196636:EZL196636 FJG196636:FJH196636 FTC196636:FTD196636 GCY196636:GCZ196636 GMU196636:GMV196636 GWQ196636:GWR196636 HGM196636:HGN196636 HQI196636:HQJ196636 IAE196636:IAF196636 IKA196636:IKB196636 ITW196636:ITX196636 JDS196636:JDT196636 JNO196636:JNP196636 JXK196636:JXL196636 KHG196636:KHH196636 KRC196636:KRD196636 LAY196636:LAZ196636 LKU196636:LKV196636 LUQ196636:LUR196636 MEM196636:MEN196636 MOI196636:MOJ196636 MYE196636:MYF196636 NIA196636:NIB196636 NRW196636:NRX196636 OBS196636:OBT196636 OLO196636:OLP196636 OVK196636:OVL196636 PFG196636:PFH196636 PPC196636:PPD196636 PYY196636:PYZ196636 QIU196636:QIV196636 QSQ196636:QSR196636 RCM196636:RCN196636 RMI196636:RMJ196636 RWE196636:RWF196636 SGA196636:SGB196636 SPW196636:SPX196636 SZS196636:SZT196636 TJO196636:TJP196636 TTK196636:TTL196636 UDG196636:UDH196636 UNC196636:UND196636 UWY196636:UWZ196636 VGU196636:VGV196636 VQQ196636:VQR196636 WAM196636:WAN196636 WKI196636:WKJ196636 WUE196636:WUF196636 D262172:E262172 HS262172:HT262172 RO262172:RP262172 ABK262172:ABL262172 ALG262172:ALH262172 AVC262172:AVD262172 BEY262172:BEZ262172 BOU262172:BOV262172 BYQ262172:BYR262172 CIM262172:CIN262172 CSI262172:CSJ262172 DCE262172:DCF262172 DMA262172:DMB262172 DVW262172:DVX262172 EFS262172:EFT262172 EPO262172:EPP262172 EZK262172:EZL262172 FJG262172:FJH262172 FTC262172:FTD262172 GCY262172:GCZ262172 GMU262172:GMV262172 GWQ262172:GWR262172 HGM262172:HGN262172 HQI262172:HQJ262172 IAE262172:IAF262172 IKA262172:IKB262172 ITW262172:ITX262172 JDS262172:JDT262172 JNO262172:JNP262172 JXK262172:JXL262172 KHG262172:KHH262172 KRC262172:KRD262172 LAY262172:LAZ262172 LKU262172:LKV262172 LUQ262172:LUR262172 MEM262172:MEN262172 MOI262172:MOJ262172 MYE262172:MYF262172 NIA262172:NIB262172 NRW262172:NRX262172 OBS262172:OBT262172 OLO262172:OLP262172 OVK262172:OVL262172 PFG262172:PFH262172 PPC262172:PPD262172 PYY262172:PYZ262172 QIU262172:QIV262172 QSQ262172:QSR262172 RCM262172:RCN262172 RMI262172:RMJ262172 RWE262172:RWF262172 SGA262172:SGB262172 SPW262172:SPX262172 SZS262172:SZT262172 TJO262172:TJP262172 TTK262172:TTL262172 UDG262172:UDH262172 UNC262172:UND262172 UWY262172:UWZ262172 VGU262172:VGV262172 VQQ262172:VQR262172 WAM262172:WAN262172 WKI262172:WKJ262172 WUE262172:WUF262172 D327708:E327708 HS327708:HT327708 RO327708:RP327708 ABK327708:ABL327708 ALG327708:ALH327708 AVC327708:AVD327708 BEY327708:BEZ327708 BOU327708:BOV327708 BYQ327708:BYR327708 CIM327708:CIN327708 CSI327708:CSJ327708 DCE327708:DCF327708 DMA327708:DMB327708 DVW327708:DVX327708 EFS327708:EFT327708 EPO327708:EPP327708 EZK327708:EZL327708 FJG327708:FJH327708 FTC327708:FTD327708 GCY327708:GCZ327708 GMU327708:GMV327708 GWQ327708:GWR327708 HGM327708:HGN327708 HQI327708:HQJ327708 IAE327708:IAF327708 IKA327708:IKB327708 ITW327708:ITX327708 JDS327708:JDT327708 JNO327708:JNP327708 JXK327708:JXL327708 KHG327708:KHH327708 KRC327708:KRD327708 LAY327708:LAZ327708 LKU327708:LKV327708 LUQ327708:LUR327708 MEM327708:MEN327708 MOI327708:MOJ327708 MYE327708:MYF327708 NIA327708:NIB327708 NRW327708:NRX327708 OBS327708:OBT327708 OLO327708:OLP327708 OVK327708:OVL327708 PFG327708:PFH327708 PPC327708:PPD327708 PYY327708:PYZ327708 QIU327708:QIV327708 QSQ327708:QSR327708 RCM327708:RCN327708 RMI327708:RMJ327708 RWE327708:RWF327708 SGA327708:SGB327708 SPW327708:SPX327708 SZS327708:SZT327708 TJO327708:TJP327708 TTK327708:TTL327708 UDG327708:UDH327708 UNC327708:UND327708 UWY327708:UWZ327708 VGU327708:VGV327708 VQQ327708:VQR327708 WAM327708:WAN327708 WKI327708:WKJ327708 WUE327708:WUF327708 D393244:E393244 HS393244:HT393244 RO393244:RP393244 ABK393244:ABL393244 ALG393244:ALH393244 AVC393244:AVD393244 BEY393244:BEZ393244 BOU393244:BOV393244 BYQ393244:BYR393244 CIM393244:CIN393244 CSI393244:CSJ393244 DCE393244:DCF393244 DMA393244:DMB393244 DVW393244:DVX393244 EFS393244:EFT393244 EPO393244:EPP393244 EZK393244:EZL393244 FJG393244:FJH393244 FTC393244:FTD393244 GCY393244:GCZ393244 GMU393244:GMV393244 GWQ393244:GWR393244 HGM393244:HGN393244 HQI393244:HQJ393244 IAE393244:IAF393244 IKA393244:IKB393244 ITW393244:ITX393244 JDS393244:JDT393244 JNO393244:JNP393244 JXK393244:JXL393244 KHG393244:KHH393244 KRC393244:KRD393244 LAY393244:LAZ393244 LKU393244:LKV393244 LUQ393244:LUR393244 MEM393244:MEN393244 MOI393244:MOJ393244 MYE393244:MYF393244 NIA393244:NIB393244 NRW393244:NRX393244 OBS393244:OBT393244 OLO393244:OLP393244 OVK393244:OVL393244 PFG393244:PFH393244 PPC393244:PPD393244 PYY393244:PYZ393244 QIU393244:QIV393244 QSQ393244:QSR393244 RCM393244:RCN393244 RMI393244:RMJ393244 RWE393244:RWF393244 SGA393244:SGB393244 SPW393244:SPX393244 SZS393244:SZT393244 TJO393244:TJP393244 TTK393244:TTL393244 UDG393244:UDH393244 UNC393244:UND393244 UWY393244:UWZ393244 VGU393244:VGV393244 VQQ393244:VQR393244 WAM393244:WAN393244 WKI393244:WKJ393244 WUE393244:WUF393244 D458780:E458780 HS458780:HT458780 RO458780:RP458780 ABK458780:ABL458780 ALG458780:ALH458780 AVC458780:AVD458780 BEY458780:BEZ458780 BOU458780:BOV458780 BYQ458780:BYR458780 CIM458780:CIN458780 CSI458780:CSJ458780 DCE458780:DCF458780 DMA458780:DMB458780 DVW458780:DVX458780 EFS458780:EFT458780 EPO458780:EPP458780 EZK458780:EZL458780 FJG458780:FJH458780 FTC458780:FTD458780 GCY458780:GCZ458780 GMU458780:GMV458780 GWQ458780:GWR458780 HGM458780:HGN458780 HQI458780:HQJ458780 IAE458780:IAF458780 IKA458780:IKB458780 ITW458780:ITX458780 JDS458780:JDT458780 JNO458780:JNP458780 JXK458780:JXL458780 KHG458780:KHH458780 KRC458780:KRD458780 LAY458780:LAZ458780 LKU458780:LKV458780 LUQ458780:LUR458780 MEM458780:MEN458780 MOI458780:MOJ458780 MYE458780:MYF458780 NIA458780:NIB458780 NRW458780:NRX458780 OBS458780:OBT458780 OLO458780:OLP458780 OVK458780:OVL458780 PFG458780:PFH458780 PPC458780:PPD458780 PYY458780:PYZ458780 QIU458780:QIV458780 QSQ458780:QSR458780 RCM458780:RCN458780 RMI458780:RMJ458780 RWE458780:RWF458780 SGA458780:SGB458780 SPW458780:SPX458780 SZS458780:SZT458780 TJO458780:TJP458780 TTK458780:TTL458780 UDG458780:UDH458780 UNC458780:UND458780 UWY458780:UWZ458780 VGU458780:VGV458780 VQQ458780:VQR458780 WAM458780:WAN458780 WKI458780:WKJ458780 WUE458780:WUF458780 D524316:E524316 HS524316:HT524316 RO524316:RP524316 ABK524316:ABL524316 ALG524316:ALH524316 AVC524316:AVD524316 BEY524316:BEZ524316 BOU524316:BOV524316 BYQ524316:BYR524316 CIM524316:CIN524316 CSI524316:CSJ524316 DCE524316:DCF524316 DMA524316:DMB524316 DVW524316:DVX524316 EFS524316:EFT524316 EPO524316:EPP524316 EZK524316:EZL524316 FJG524316:FJH524316 FTC524316:FTD524316 GCY524316:GCZ524316 GMU524316:GMV524316 GWQ524316:GWR524316 HGM524316:HGN524316 HQI524316:HQJ524316 IAE524316:IAF524316 IKA524316:IKB524316 ITW524316:ITX524316 JDS524316:JDT524316 JNO524316:JNP524316 JXK524316:JXL524316 KHG524316:KHH524316 KRC524316:KRD524316 LAY524316:LAZ524316 LKU524316:LKV524316 LUQ524316:LUR524316 MEM524316:MEN524316 MOI524316:MOJ524316 MYE524316:MYF524316 NIA524316:NIB524316 NRW524316:NRX524316 OBS524316:OBT524316 OLO524316:OLP524316 OVK524316:OVL524316 PFG524316:PFH524316 PPC524316:PPD524316 PYY524316:PYZ524316 QIU524316:QIV524316 QSQ524316:QSR524316 RCM524316:RCN524316 RMI524316:RMJ524316 RWE524316:RWF524316 SGA524316:SGB524316 SPW524316:SPX524316 SZS524316:SZT524316 TJO524316:TJP524316 TTK524316:TTL524316 UDG524316:UDH524316 UNC524316:UND524316 UWY524316:UWZ524316 VGU524316:VGV524316 VQQ524316:VQR524316 WAM524316:WAN524316 WKI524316:WKJ524316 WUE524316:WUF524316 D589852:E589852 HS589852:HT589852 RO589852:RP589852 ABK589852:ABL589852 ALG589852:ALH589852 AVC589852:AVD589852 BEY589852:BEZ589852 BOU589852:BOV589852 BYQ589852:BYR589852 CIM589852:CIN589852 CSI589852:CSJ589852 DCE589852:DCF589852 DMA589852:DMB589852 DVW589852:DVX589852 EFS589852:EFT589852 EPO589852:EPP589852 EZK589852:EZL589852 FJG589852:FJH589852 FTC589852:FTD589852 GCY589852:GCZ589852 GMU589852:GMV589852 GWQ589852:GWR589852 HGM589852:HGN589852 HQI589852:HQJ589852 IAE589852:IAF589852 IKA589852:IKB589852 ITW589852:ITX589852 JDS589852:JDT589852 JNO589852:JNP589852 JXK589852:JXL589852 KHG589852:KHH589852 KRC589852:KRD589852 LAY589852:LAZ589852 LKU589852:LKV589852 LUQ589852:LUR589852 MEM589852:MEN589852 MOI589852:MOJ589852 MYE589852:MYF589852 NIA589852:NIB589852 NRW589852:NRX589852 OBS589852:OBT589852 OLO589852:OLP589852 OVK589852:OVL589852 PFG589852:PFH589852 PPC589852:PPD589852 PYY589852:PYZ589852 QIU589852:QIV589852 QSQ589852:QSR589852 RCM589852:RCN589852 RMI589852:RMJ589852 RWE589852:RWF589852 SGA589852:SGB589852 SPW589852:SPX589852 SZS589852:SZT589852 TJO589852:TJP589852 TTK589852:TTL589852 UDG589852:UDH589852 UNC589852:UND589852 UWY589852:UWZ589852 VGU589852:VGV589852 VQQ589852:VQR589852 WAM589852:WAN589852 WKI589852:WKJ589852 WUE589852:WUF589852 D655388:E655388 HS655388:HT655388 RO655388:RP655388 ABK655388:ABL655388 ALG655388:ALH655388 AVC655388:AVD655388 BEY655388:BEZ655388 BOU655388:BOV655388 BYQ655388:BYR655388 CIM655388:CIN655388 CSI655388:CSJ655388 DCE655388:DCF655388 DMA655388:DMB655388 DVW655388:DVX655388 EFS655388:EFT655388 EPO655388:EPP655388 EZK655388:EZL655388 FJG655388:FJH655388 FTC655388:FTD655388 GCY655388:GCZ655388 GMU655388:GMV655388 GWQ655388:GWR655388 HGM655388:HGN655388 HQI655388:HQJ655388 IAE655388:IAF655388 IKA655388:IKB655388 ITW655388:ITX655388 JDS655388:JDT655388 JNO655388:JNP655388 JXK655388:JXL655388 KHG655388:KHH655388 KRC655388:KRD655388 LAY655388:LAZ655388 LKU655388:LKV655388 LUQ655388:LUR655388 MEM655388:MEN655388 MOI655388:MOJ655388 MYE655388:MYF655388 NIA655388:NIB655388 NRW655388:NRX655388 OBS655388:OBT655388 OLO655388:OLP655388 OVK655388:OVL655388 PFG655388:PFH655388 PPC655388:PPD655388 PYY655388:PYZ655388 QIU655388:QIV655388 QSQ655388:QSR655388 RCM655388:RCN655388 RMI655388:RMJ655388 RWE655388:RWF655388 SGA655388:SGB655388 SPW655388:SPX655388 SZS655388:SZT655388 TJO655388:TJP655388 TTK655388:TTL655388 UDG655388:UDH655388 UNC655388:UND655388 UWY655388:UWZ655388 VGU655388:VGV655388 VQQ655388:VQR655388 WAM655388:WAN655388 WKI655388:WKJ655388 WUE655388:WUF655388 D720924:E720924 HS720924:HT720924 RO720924:RP720924 ABK720924:ABL720924 ALG720924:ALH720924 AVC720924:AVD720924 BEY720924:BEZ720924 BOU720924:BOV720924 BYQ720924:BYR720924 CIM720924:CIN720924 CSI720924:CSJ720924 DCE720924:DCF720924 DMA720924:DMB720924 DVW720924:DVX720924 EFS720924:EFT720924 EPO720924:EPP720924 EZK720924:EZL720924 FJG720924:FJH720924 FTC720924:FTD720924 GCY720924:GCZ720924 GMU720924:GMV720924 GWQ720924:GWR720924 HGM720924:HGN720924 HQI720924:HQJ720924 IAE720924:IAF720924 IKA720924:IKB720924 ITW720924:ITX720924 JDS720924:JDT720924 JNO720924:JNP720924 JXK720924:JXL720924 KHG720924:KHH720924 KRC720924:KRD720924 LAY720924:LAZ720924 LKU720924:LKV720924 LUQ720924:LUR720924 MEM720924:MEN720924 MOI720924:MOJ720924 MYE720924:MYF720924 NIA720924:NIB720924 NRW720924:NRX720924 OBS720924:OBT720924 OLO720924:OLP720924 OVK720924:OVL720924 PFG720924:PFH720924 PPC720924:PPD720924 PYY720924:PYZ720924 QIU720924:QIV720924 QSQ720924:QSR720924 RCM720924:RCN720924 RMI720924:RMJ720924 RWE720924:RWF720924 SGA720924:SGB720924 SPW720924:SPX720924 SZS720924:SZT720924 TJO720924:TJP720924 TTK720924:TTL720924 UDG720924:UDH720924 UNC720924:UND720924 UWY720924:UWZ720924 VGU720924:VGV720924 VQQ720924:VQR720924 WAM720924:WAN720924 WKI720924:WKJ720924 WUE720924:WUF720924 D786460:E786460 HS786460:HT786460 RO786460:RP786460 ABK786460:ABL786460 ALG786460:ALH786460 AVC786460:AVD786460 BEY786460:BEZ786460 BOU786460:BOV786460 BYQ786460:BYR786460 CIM786460:CIN786460 CSI786460:CSJ786460 DCE786460:DCF786460 DMA786460:DMB786460 DVW786460:DVX786460 EFS786460:EFT786460 EPO786460:EPP786460 EZK786460:EZL786460 FJG786460:FJH786460 FTC786460:FTD786460 GCY786460:GCZ786460 GMU786460:GMV786460 GWQ786460:GWR786460 HGM786460:HGN786460 HQI786460:HQJ786460 IAE786460:IAF786460 IKA786460:IKB786460 ITW786460:ITX786460 JDS786460:JDT786460 JNO786460:JNP786460 JXK786460:JXL786460 KHG786460:KHH786460 KRC786460:KRD786460 LAY786460:LAZ786460 LKU786460:LKV786460 LUQ786460:LUR786460 MEM786460:MEN786460 MOI786460:MOJ786460 MYE786460:MYF786460 NIA786460:NIB786460 NRW786460:NRX786460 OBS786460:OBT786460 OLO786460:OLP786460 OVK786460:OVL786460 PFG786460:PFH786460 PPC786460:PPD786460 PYY786460:PYZ786460 QIU786460:QIV786460 QSQ786460:QSR786460 RCM786460:RCN786460 RMI786460:RMJ786460 RWE786460:RWF786460 SGA786460:SGB786460 SPW786460:SPX786460 SZS786460:SZT786460 TJO786460:TJP786460 TTK786460:TTL786460 UDG786460:UDH786460 UNC786460:UND786460 UWY786460:UWZ786460 VGU786460:VGV786460 VQQ786460:VQR786460 WAM786460:WAN786460 WKI786460:WKJ786460 WUE786460:WUF786460 D851996:E851996 HS851996:HT851996 RO851996:RP851996 ABK851996:ABL851996 ALG851996:ALH851996 AVC851996:AVD851996 BEY851996:BEZ851996 BOU851996:BOV851996 BYQ851996:BYR851996 CIM851996:CIN851996 CSI851996:CSJ851996 DCE851996:DCF851996 DMA851996:DMB851996 DVW851996:DVX851996 EFS851996:EFT851996 EPO851996:EPP851996 EZK851996:EZL851996 FJG851996:FJH851996 FTC851996:FTD851996 GCY851996:GCZ851996 GMU851996:GMV851996 GWQ851996:GWR851996 HGM851996:HGN851996 HQI851996:HQJ851996 IAE851996:IAF851996 IKA851996:IKB851996 ITW851996:ITX851996 JDS851996:JDT851996 JNO851996:JNP851996 JXK851996:JXL851996 KHG851996:KHH851996 KRC851996:KRD851996 LAY851996:LAZ851996 LKU851996:LKV851996 LUQ851996:LUR851996 MEM851996:MEN851996 MOI851996:MOJ851996 MYE851996:MYF851996 NIA851996:NIB851996 NRW851996:NRX851996 OBS851996:OBT851996 OLO851996:OLP851996 OVK851996:OVL851996 PFG851996:PFH851996 PPC851996:PPD851996 PYY851996:PYZ851996 QIU851996:QIV851996 QSQ851996:QSR851996 RCM851996:RCN851996 RMI851996:RMJ851996 RWE851996:RWF851996 SGA851996:SGB851996 SPW851996:SPX851996 SZS851996:SZT851996 TJO851996:TJP851996 TTK851996:TTL851996 UDG851996:UDH851996 UNC851996:UND851996 UWY851996:UWZ851996 VGU851996:VGV851996 VQQ851996:VQR851996 WAM851996:WAN851996 WKI851996:WKJ851996 WUE851996:WUF851996 D917532:E917532 HS917532:HT917532 RO917532:RP917532 ABK917532:ABL917532 ALG917532:ALH917532 AVC917532:AVD917532 BEY917532:BEZ917532 BOU917532:BOV917532 BYQ917532:BYR917532 CIM917532:CIN917532 CSI917532:CSJ917532 DCE917532:DCF917532 DMA917532:DMB917532 DVW917532:DVX917532 EFS917532:EFT917532 EPO917532:EPP917532 EZK917532:EZL917532 FJG917532:FJH917532 FTC917532:FTD917532 GCY917532:GCZ917532 GMU917532:GMV917532 GWQ917532:GWR917532 HGM917532:HGN917532 HQI917532:HQJ917532 IAE917532:IAF917532 IKA917532:IKB917532 ITW917532:ITX917532 JDS917532:JDT917532 JNO917532:JNP917532 JXK917532:JXL917532 KHG917532:KHH917532 KRC917532:KRD917532 LAY917532:LAZ917532 LKU917532:LKV917532 LUQ917532:LUR917532 MEM917532:MEN917532 MOI917532:MOJ917532 MYE917532:MYF917532 NIA917532:NIB917532 NRW917532:NRX917532 OBS917532:OBT917532 OLO917532:OLP917532 OVK917532:OVL917532 PFG917532:PFH917532 PPC917532:PPD917532 PYY917532:PYZ917532 QIU917532:QIV917532 QSQ917532:QSR917532 RCM917532:RCN917532 RMI917532:RMJ917532 RWE917532:RWF917532 SGA917532:SGB917532 SPW917532:SPX917532 SZS917532:SZT917532 TJO917532:TJP917532 TTK917532:TTL917532 UDG917532:UDH917532 UNC917532:UND917532 UWY917532:UWZ917532 VGU917532:VGV917532 VQQ917532:VQR917532 WAM917532:WAN917532 WKI917532:WKJ917532 WUE917532:WUF917532 D983068:E983068 HS983068:HT983068 RO983068:RP983068 ABK983068:ABL983068 ALG983068:ALH983068 AVC983068:AVD983068 BEY983068:BEZ983068 BOU983068:BOV983068 BYQ983068:BYR983068 CIM983068:CIN983068 CSI983068:CSJ983068 DCE983068:DCF983068 DMA983068:DMB983068 DVW983068:DVX983068 EFS983068:EFT983068 EPO983068:EPP983068 EZK983068:EZL983068 FJG983068:FJH983068 FTC983068:FTD983068 GCY983068:GCZ983068 GMU983068:GMV983068 GWQ983068:GWR983068 HGM983068:HGN983068 HQI983068:HQJ983068 IAE983068:IAF983068 IKA983068:IKB983068 ITW983068:ITX983068 JDS983068:JDT983068 JNO983068:JNP983068 JXK983068:JXL983068 KHG983068:KHH983068 KRC983068:KRD983068 LAY983068:LAZ983068 LKU983068:LKV983068 LUQ983068:LUR983068 MEM983068:MEN983068 MOI983068:MOJ983068 MYE983068:MYF983068 NIA983068:NIB983068 NRW983068:NRX983068 OBS983068:OBT983068 OLO983068:OLP983068 OVK983068:OVL983068 PFG983068:PFH983068 PPC983068:PPD983068 PYY983068:PYZ983068 QIU983068:QIV983068 QSQ983068:QSR983068 RCM983068:RCN983068 RMI983068:RMJ983068 RWE983068:RWF983068 SGA983068:SGB983068 SPW983068:SPX983068 SZS983068:SZT983068 TJO983068:TJP983068 TTK983068:TTL983068 UDG983068:UDH983068 UNC983068:UND983068 UWY983068:UWZ983068 VGU983068:VGV983068 VQQ983068:VQR983068 WAM983068:WAN983068 WKI983068:WKJ983068 WUE983068:WUF983068 D27:E27 HS27:HT27 RO27:RP27 ABK27:ABL27 ALG27:ALH27 AVC27:AVD27 BEY27:BEZ27 BOU27:BOV27 BYQ27:BYR27 CIM27:CIN27 CSI27:CSJ27 DCE27:DCF27 DMA27:DMB27 DVW27:DVX27 EFS27:EFT27 EPO27:EPP27 EZK27:EZL27 FJG27:FJH27 FTC27:FTD27 GCY27:GCZ27 GMU27:GMV27 GWQ27:GWR27 HGM27:HGN27 HQI27:HQJ27 IAE27:IAF27 IKA27:IKB27 ITW27:ITX27 JDS27:JDT27 JNO27:JNP27 JXK27:JXL27 KHG27:KHH27 KRC27:KRD27 LAY27:LAZ27 LKU27:LKV27 LUQ27:LUR27 MEM27:MEN27 MOI27:MOJ27 MYE27:MYF27 NIA27:NIB27 NRW27:NRX27 OBS27:OBT27 OLO27:OLP27 OVK27:OVL27 PFG27:PFH27 PPC27:PPD27 PYY27:PYZ27 QIU27:QIV27 QSQ27:QSR27 RCM27:RCN27 RMI27:RMJ27 RWE27:RWF27 SGA27:SGB27 SPW27:SPX27 SZS27:SZT27 TJO27:TJP27 TTK27:TTL27 UDG27:UDH27 UNC27:UND27 UWY27:UWZ27 VGU27:VGV27 VQQ27:VQR27 WAM27:WAN27 WKI27:WKJ27 WUE27:WUF27 D65560:E65560 HS65560:HT65560 RO65560:RP65560 ABK65560:ABL65560 ALG65560:ALH65560 AVC65560:AVD65560 BEY65560:BEZ65560 BOU65560:BOV65560 BYQ65560:BYR65560 CIM65560:CIN65560 CSI65560:CSJ65560 DCE65560:DCF65560 DMA65560:DMB65560 DVW65560:DVX65560 EFS65560:EFT65560 EPO65560:EPP65560 EZK65560:EZL65560 FJG65560:FJH65560 FTC65560:FTD65560 GCY65560:GCZ65560 GMU65560:GMV65560 GWQ65560:GWR65560 HGM65560:HGN65560 HQI65560:HQJ65560 IAE65560:IAF65560 IKA65560:IKB65560 ITW65560:ITX65560 JDS65560:JDT65560 JNO65560:JNP65560 JXK65560:JXL65560 KHG65560:KHH65560 KRC65560:KRD65560 LAY65560:LAZ65560 LKU65560:LKV65560 LUQ65560:LUR65560 MEM65560:MEN65560 MOI65560:MOJ65560 MYE65560:MYF65560 NIA65560:NIB65560 NRW65560:NRX65560 OBS65560:OBT65560 OLO65560:OLP65560 OVK65560:OVL65560 PFG65560:PFH65560 PPC65560:PPD65560 PYY65560:PYZ65560 QIU65560:QIV65560 QSQ65560:QSR65560 RCM65560:RCN65560 RMI65560:RMJ65560 RWE65560:RWF65560 SGA65560:SGB65560 SPW65560:SPX65560 SZS65560:SZT65560 TJO65560:TJP65560 TTK65560:TTL65560 UDG65560:UDH65560 UNC65560:UND65560 UWY65560:UWZ65560 VGU65560:VGV65560 VQQ65560:VQR65560 WAM65560:WAN65560 WKI65560:WKJ65560 WUE65560:WUF65560 D131096:E131096 HS131096:HT131096 RO131096:RP131096 ABK131096:ABL131096 ALG131096:ALH131096 AVC131096:AVD131096 BEY131096:BEZ131096 BOU131096:BOV131096 BYQ131096:BYR131096 CIM131096:CIN131096 CSI131096:CSJ131096 DCE131096:DCF131096 DMA131096:DMB131096 DVW131096:DVX131096 EFS131096:EFT131096 EPO131096:EPP131096 EZK131096:EZL131096 FJG131096:FJH131096 FTC131096:FTD131096 GCY131096:GCZ131096 GMU131096:GMV131096 GWQ131096:GWR131096 HGM131096:HGN131096 HQI131096:HQJ131096 IAE131096:IAF131096 IKA131096:IKB131096 ITW131096:ITX131096 JDS131096:JDT131096 JNO131096:JNP131096 JXK131096:JXL131096 KHG131096:KHH131096 KRC131096:KRD131096 LAY131096:LAZ131096 LKU131096:LKV131096 LUQ131096:LUR131096 MEM131096:MEN131096 MOI131096:MOJ131096 MYE131096:MYF131096 NIA131096:NIB131096 NRW131096:NRX131096 OBS131096:OBT131096 OLO131096:OLP131096 OVK131096:OVL131096 PFG131096:PFH131096 PPC131096:PPD131096 PYY131096:PYZ131096 QIU131096:QIV131096 QSQ131096:QSR131096 RCM131096:RCN131096 RMI131096:RMJ131096 RWE131096:RWF131096 SGA131096:SGB131096 SPW131096:SPX131096 SZS131096:SZT131096 TJO131096:TJP131096 TTK131096:TTL131096 UDG131096:UDH131096 UNC131096:UND131096 UWY131096:UWZ131096 VGU131096:VGV131096 VQQ131096:VQR131096 WAM131096:WAN131096 WKI131096:WKJ131096 WUE131096:WUF131096 D196632:E196632 HS196632:HT196632 RO196632:RP196632 ABK196632:ABL196632 ALG196632:ALH196632 AVC196632:AVD196632 BEY196632:BEZ196632 BOU196632:BOV196632 BYQ196632:BYR196632 CIM196632:CIN196632 CSI196632:CSJ196632 DCE196632:DCF196632 DMA196632:DMB196632 DVW196632:DVX196632 EFS196632:EFT196632 EPO196632:EPP196632 EZK196632:EZL196632 FJG196632:FJH196632 FTC196632:FTD196632 GCY196632:GCZ196632 GMU196632:GMV196632 GWQ196632:GWR196632 HGM196632:HGN196632 HQI196632:HQJ196632 IAE196632:IAF196632 IKA196632:IKB196632 ITW196632:ITX196632 JDS196632:JDT196632 JNO196632:JNP196632 JXK196632:JXL196632 KHG196632:KHH196632 KRC196632:KRD196632 LAY196632:LAZ196632 LKU196632:LKV196632 LUQ196632:LUR196632 MEM196632:MEN196632 MOI196632:MOJ196632 MYE196632:MYF196632 NIA196632:NIB196632 NRW196632:NRX196632 OBS196632:OBT196632 OLO196632:OLP196632 OVK196632:OVL196632 PFG196632:PFH196632 PPC196632:PPD196632 PYY196632:PYZ196632 QIU196632:QIV196632 QSQ196632:QSR196632 RCM196632:RCN196632 RMI196632:RMJ196632 RWE196632:RWF196632 SGA196632:SGB196632 SPW196632:SPX196632 SZS196632:SZT196632 TJO196632:TJP196632 TTK196632:TTL196632 UDG196632:UDH196632 UNC196632:UND196632 UWY196632:UWZ196632 VGU196632:VGV196632 VQQ196632:VQR196632 WAM196632:WAN196632 WKI196632:WKJ196632 WUE196632:WUF196632 D262168:E262168 HS262168:HT262168 RO262168:RP262168 ABK262168:ABL262168 ALG262168:ALH262168 AVC262168:AVD262168 BEY262168:BEZ262168 BOU262168:BOV262168 BYQ262168:BYR262168 CIM262168:CIN262168 CSI262168:CSJ262168 DCE262168:DCF262168 DMA262168:DMB262168 DVW262168:DVX262168 EFS262168:EFT262168 EPO262168:EPP262168 EZK262168:EZL262168 FJG262168:FJH262168 FTC262168:FTD262168 GCY262168:GCZ262168 GMU262168:GMV262168 GWQ262168:GWR262168 HGM262168:HGN262168 HQI262168:HQJ262168 IAE262168:IAF262168 IKA262168:IKB262168 ITW262168:ITX262168 JDS262168:JDT262168 JNO262168:JNP262168 JXK262168:JXL262168 KHG262168:KHH262168 KRC262168:KRD262168 LAY262168:LAZ262168 LKU262168:LKV262168 LUQ262168:LUR262168 MEM262168:MEN262168 MOI262168:MOJ262168 MYE262168:MYF262168 NIA262168:NIB262168 NRW262168:NRX262168 OBS262168:OBT262168 OLO262168:OLP262168 OVK262168:OVL262168 PFG262168:PFH262168 PPC262168:PPD262168 PYY262168:PYZ262168 QIU262168:QIV262168 QSQ262168:QSR262168 RCM262168:RCN262168 RMI262168:RMJ262168 RWE262168:RWF262168 SGA262168:SGB262168 SPW262168:SPX262168 SZS262168:SZT262168 TJO262168:TJP262168 TTK262168:TTL262168 UDG262168:UDH262168 UNC262168:UND262168 UWY262168:UWZ262168 VGU262168:VGV262168 VQQ262168:VQR262168 WAM262168:WAN262168 WKI262168:WKJ262168 WUE262168:WUF262168 D327704:E327704 HS327704:HT327704 RO327704:RP327704 ABK327704:ABL327704 ALG327704:ALH327704 AVC327704:AVD327704 BEY327704:BEZ327704 BOU327704:BOV327704 BYQ327704:BYR327704 CIM327704:CIN327704 CSI327704:CSJ327704 DCE327704:DCF327704 DMA327704:DMB327704 DVW327704:DVX327704 EFS327704:EFT327704 EPO327704:EPP327704 EZK327704:EZL327704 FJG327704:FJH327704 FTC327704:FTD327704 GCY327704:GCZ327704 GMU327704:GMV327704 GWQ327704:GWR327704 HGM327704:HGN327704 HQI327704:HQJ327704 IAE327704:IAF327704 IKA327704:IKB327704 ITW327704:ITX327704 JDS327704:JDT327704 JNO327704:JNP327704 JXK327704:JXL327704 KHG327704:KHH327704 KRC327704:KRD327704 LAY327704:LAZ327704 LKU327704:LKV327704 LUQ327704:LUR327704 MEM327704:MEN327704 MOI327704:MOJ327704 MYE327704:MYF327704 NIA327704:NIB327704 NRW327704:NRX327704 OBS327704:OBT327704 OLO327704:OLP327704 OVK327704:OVL327704 PFG327704:PFH327704 PPC327704:PPD327704 PYY327704:PYZ327704 QIU327704:QIV327704 QSQ327704:QSR327704 RCM327704:RCN327704 RMI327704:RMJ327704 RWE327704:RWF327704 SGA327704:SGB327704 SPW327704:SPX327704 SZS327704:SZT327704 TJO327704:TJP327704 TTK327704:TTL327704 UDG327704:UDH327704 UNC327704:UND327704 UWY327704:UWZ327704 VGU327704:VGV327704 VQQ327704:VQR327704 WAM327704:WAN327704 WKI327704:WKJ327704 WUE327704:WUF327704 D393240:E393240 HS393240:HT393240 RO393240:RP393240 ABK393240:ABL393240 ALG393240:ALH393240 AVC393240:AVD393240 BEY393240:BEZ393240 BOU393240:BOV393240 BYQ393240:BYR393240 CIM393240:CIN393240 CSI393240:CSJ393240 DCE393240:DCF393240 DMA393240:DMB393240 DVW393240:DVX393240 EFS393240:EFT393240 EPO393240:EPP393240 EZK393240:EZL393240 FJG393240:FJH393240 FTC393240:FTD393240 GCY393240:GCZ393240 GMU393240:GMV393240 GWQ393240:GWR393240 HGM393240:HGN393240 HQI393240:HQJ393240 IAE393240:IAF393240 IKA393240:IKB393240 ITW393240:ITX393240 JDS393240:JDT393240 JNO393240:JNP393240 JXK393240:JXL393240 KHG393240:KHH393240 KRC393240:KRD393240 LAY393240:LAZ393240 LKU393240:LKV393240 LUQ393240:LUR393240 MEM393240:MEN393240 MOI393240:MOJ393240 MYE393240:MYF393240 NIA393240:NIB393240 NRW393240:NRX393240 OBS393240:OBT393240 OLO393240:OLP393240 OVK393240:OVL393240 PFG393240:PFH393240 PPC393240:PPD393240 PYY393240:PYZ393240 QIU393240:QIV393240 QSQ393240:QSR393240 RCM393240:RCN393240 RMI393240:RMJ393240 RWE393240:RWF393240 SGA393240:SGB393240 SPW393240:SPX393240 SZS393240:SZT393240 TJO393240:TJP393240 TTK393240:TTL393240 UDG393240:UDH393240 UNC393240:UND393240 UWY393240:UWZ393240 VGU393240:VGV393240 VQQ393240:VQR393240 WAM393240:WAN393240 WKI393240:WKJ393240 WUE393240:WUF393240 D458776:E458776 HS458776:HT458776 RO458776:RP458776 ABK458776:ABL458776 ALG458776:ALH458776 AVC458776:AVD458776 BEY458776:BEZ458776 BOU458776:BOV458776 BYQ458776:BYR458776 CIM458776:CIN458776 CSI458776:CSJ458776 DCE458776:DCF458776 DMA458776:DMB458776 DVW458776:DVX458776 EFS458776:EFT458776 EPO458776:EPP458776 EZK458776:EZL458776 FJG458776:FJH458776 FTC458776:FTD458776 GCY458776:GCZ458776 GMU458776:GMV458776 GWQ458776:GWR458776 HGM458776:HGN458776 HQI458776:HQJ458776 IAE458776:IAF458776 IKA458776:IKB458776 ITW458776:ITX458776 JDS458776:JDT458776 JNO458776:JNP458776 JXK458776:JXL458776 KHG458776:KHH458776 KRC458776:KRD458776 LAY458776:LAZ458776 LKU458776:LKV458776 LUQ458776:LUR458776 MEM458776:MEN458776 MOI458776:MOJ458776 MYE458776:MYF458776 NIA458776:NIB458776 NRW458776:NRX458776 OBS458776:OBT458776 OLO458776:OLP458776 OVK458776:OVL458776 PFG458776:PFH458776 PPC458776:PPD458776 PYY458776:PYZ458776 QIU458776:QIV458776 QSQ458776:QSR458776 RCM458776:RCN458776 RMI458776:RMJ458776 RWE458776:RWF458776 SGA458776:SGB458776 SPW458776:SPX458776 SZS458776:SZT458776 TJO458776:TJP458776 TTK458776:TTL458776 UDG458776:UDH458776 UNC458776:UND458776 UWY458776:UWZ458776 VGU458776:VGV458776 VQQ458776:VQR458776 WAM458776:WAN458776 WKI458776:WKJ458776 WUE458776:WUF458776 D524312:E524312 HS524312:HT524312 RO524312:RP524312 ABK524312:ABL524312 ALG524312:ALH524312 AVC524312:AVD524312 BEY524312:BEZ524312 BOU524312:BOV524312 BYQ524312:BYR524312 CIM524312:CIN524312 CSI524312:CSJ524312 DCE524312:DCF524312 DMA524312:DMB524312 DVW524312:DVX524312 EFS524312:EFT524312 EPO524312:EPP524312 EZK524312:EZL524312 FJG524312:FJH524312 FTC524312:FTD524312 GCY524312:GCZ524312 GMU524312:GMV524312 GWQ524312:GWR524312 HGM524312:HGN524312 HQI524312:HQJ524312 IAE524312:IAF524312 IKA524312:IKB524312 ITW524312:ITX524312 JDS524312:JDT524312 JNO524312:JNP524312 JXK524312:JXL524312 KHG524312:KHH524312 KRC524312:KRD524312 LAY524312:LAZ524312 LKU524312:LKV524312 LUQ524312:LUR524312 MEM524312:MEN524312 MOI524312:MOJ524312 MYE524312:MYF524312 NIA524312:NIB524312 NRW524312:NRX524312 OBS524312:OBT524312 OLO524312:OLP524312 OVK524312:OVL524312 PFG524312:PFH524312 PPC524312:PPD524312 PYY524312:PYZ524312 QIU524312:QIV524312 QSQ524312:QSR524312 RCM524312:RCN524312 RMI524312:RMJ524312 RWE524312:RWF524312 SGA524312:SGB524312 SPW524312:SPX524312 SZS524312:SZT524312 TJO524312:TJP524312 TTK524312:TTL524312 UDG524312:UDH524312 UNC524312:UND524312 UWY524312:UWZ524312 VGU524312:VGV524312 VQQ524312:VQR524312 WAM524312:WAN524312 WKI524312:WKJ524312 WUE524312:WUF524312 D589848:E589848 HS589848:HT589848 RO589848:RP589848 ABK589848:ABL589848 ALG589848:ALH589848 AVC589848:AVD589848 BEY589848:BEZ589848 BOU589848:BOV589848 BYQ589848:BYR589848 CIM589848:CIN589848 CSI589848:CSJ589848 DCE589848:DCF589848 DMA589848:DMB589848 DVW589848:DVX589848 EFS589848:EFT589848 EPO589848:EPP589848 EZK589848:EZL589848 FJG589848:FJH589848 FTC589848:FTD589848 GCY589848:GCZ589848 GMU589848:GMV589848 GWQ589848:GWR589848 HGM589848:HGN589848 HQI589848:HQJ589848 IAE589848:IAF589848 IKA589848:IKB589848 ITW589848:ITX589848 JDS589848:JDT589848 JNO589848:JNP589848 JXK589848:JXL589848 KHG589848:KHH589848 KRC589848:KRD589848 LAY589848:LAZ589848 LKU589848:LKV589848 LUQ589848:LUR589848 MEM589848:MEN589848 MOI589848:MOJ589848 MYE589848:MYF589848 NIA589848:NIB589848 NRW589848:NRX589848 OBS589848:OBT589848 OLO589848:OLP589848 OVK589848:OVL589848 PFG589848:PFH589848 PPC589848:PPD589848 PYY589848:PYZ589848 QIU589848:QIV589848 QSQ589848:QSR589848 RCM589848:RCN589848 RMI589848:RMJ589848 RWE589848:RWF589848 SGA589848:SGB589848 SPW589848:SPX589848 SZS589848:SZT589848 TJO589848:TJP589848 TTK589848:TTL589848 UDG589848:UDH589848 UNC589848:UND589848 UWY589848:UWZ589848 VGU589848:VGV589848 VQQ589848:VQR589848 WAM589848:WAN589848 WKI589848:WKJ589848 WUE589848:WUF589848 D655384:E655384 HS655384:HT655384 RO655384:RP655384 ABK655384:ABL655384 ALG655384:ALH655384 AVC655384:AVD655384 BEY655384:BEZ655384 BOU655384:BOV655384 BYQ655384:BYR655384 CIM655384:CIN655384 CSI655384:CSJ655384 DCE655384:DCF655384 DMA655384:DMB655384 DVW655384:DVX655384 EFS655384:EFT655384 EPO655384:EPP655384 EZK655384:EZL655384 FJG655384:FJH655384 FTC655384:FTD655384 GCY655384:GCZ655384 GMU655384:GMV655384 GWQ655384:GWR655384 HGM655384:HGN655384 HQI655384:HQJ655384 IAE655384:IAF655384 IKA655384:IKB655384 ITW655384:ITX655384 JDS655384:JDT655384 JNO655384:JNP655384 JXK655384:JXL655384 KHG655384:KHH655384 KRC655384:KRD655384 LAY655384:LAZ655384 LKU655384:LKV655384 LUQ655384:LUR655384 MEM655384:MEN655384 MOI655384:MOJ655384 MYE655384:MYF655384 NIA655384:NIB655384 NRW655384:NRX655384 OBS655384:OBT655384 OLO655384:OLP655384 OVK655384:OVL655384 PFG655384:PFH655384 PPC655384:PPD655384 PYY655384:PYZ655384 QIU655384:QIV655384 QSQ655384:QSR655384 RCM655384:RCN655384 RMI655384:RMJ655384 RWE655384:RWF655384 SGA655384:SGB655384 SPW655384:SPX655384 SZS655384:SZT655384 TJO655384:TJP655384 TTK655384:TTL655384 UDG655384:UDH655384 UNC655384:UND655384 UWY655384:UWZ655384 VGU655384:VGV655384 VQQ655384:VQR655384 WAM655384:WAN655384 WKI655384:WKJ655384 WUE655384:WUF655384 D720920:E720920 HS720920:HT720920 RO720920:RP720920 ABK720920:ABL720920 ALG720920:ALH720920 AVC720920:AVD720920 BEY720920:BEZ720920 BOU720920:BOV720920 BYQ720920:BYR720920 CIM720920:CIN720920 CSI720920:CSJ720920 DCE720920:DCF720920 DMA720920:DMB720920 DVW720920:DVX720920 EFS720920:EFT720920 EPO720920:EPP720920 EZK720920:EZL720920 FJG720920:FJH720920 FTC720920:FTD720920 GCY720920:GCZ720920 GMU720920:GMV720920 GWQ720920:GWR720920 HGM720920:HGN720920 HQI720920:HQJ720920 IAE720920:IAF720920 IKA720920:IKB720920 ITW720920:ITX720920 JDS720920:JDT720920 JNO720920:JNP720920 JXK720920:JXL720920 KHG720920:KHH720920 KRC720920:KRD720920 LAY720920:LAZ720920 LKU720920:LKV720920 LUQ720920:LUR720920 MEM720920:MEN720920 MOI720920:MOJ720920 MYE720920:MYF720920 NIA720920:NIB720920 NRW720920:NRX720920 OBS720920:OBT720920 OLO720920:OLP720920 OVK720920:OVL720920 PFG720920:PFH720920 PPC720920:PPD720920 PYY720920:PYZ720920 QIU720920:QIV720920 QSQ720920:QSR720920 RCM720920:RCN720920 RMI720920:RMJ720920 RWE720920:RWF720920 SGA720920:SGB720920 SPW720920:SPX720920 SZS720920:SZT720920 TJO720920:TJP720920 TTK720920:TTL720920 UDG720920:UDH720920 UNC720920:UND720920 UWY720920:UWZ720920 VGU720920:VGV720920 VQQ720920:VQR720920 WAM720920:WAN720920 WKI720920:WKJ720920 WUE720920:WUF720920 D786456:E786456 HS786456:HT786456 RO786456:RP786456 ABK786456:ABL786456 ALG786456:ALH786456 AVC786456:AVD786456 BEY786456:BEZ786456 BOU786456:BOV786456 BYQ786456:BYR786456 CIM786456:CIN786456 CSI786456:CSJ786456 DCE786456:DCF786456 DMA786456:DMB786456 DVW786456:DVX786456 EFS786456:EFT786456 EPO786456:EPP786456 EZK786456:EZL786456 FJG786456:FJH786456 FTC786456:FTD786456 GCY786456:GCZ786456 GMU786456:GMV786456 GWQ786456:GWR786456 HGM786456:HGN786456 HQI786456:HQJ786456 IAE786456:IAF786456 IKA786456:IKB786456 ITW786456:ITX786456 JDS786456:JDT786456 JNO786456:JNP786456 JXK786456:JXL786456 KHG786456:KHH786456 KRC786456:KRD786456 LAY786456:LAZ786456 LKU786456:LKV786456 LUQ786456:LUR786456 MEM786456:MEN786456 MOI786456:MOJ786456 MYE786456:MYF786456 NIA786456:NIB786456 NRW786456:NRX786456 OBS786456:OBT786456 OLO786456:OLP786456 OVK786456:OVL786456 PFG786456:PFH786456 PPC786456:PPD786456 PYY786456:PYZ786456 QIU786456:QIV786456 QSQ786456:QSR786456 RCM786456:RCN786456 RMI786456:RMJ786456 RWE786456:RWF786456 SGA786456:SGB786456 SPW786456:SPX786456 SZS786456:SZT786456 TJO786456:TJP786456 TTK786456:TTL786456 UDG786456:UDH786456 UNC786456:UND786456 UWY786456:UWZ786456 VGU786456:VGV786456 VQQ786456:VQR786456 WAM786456:WAN786456 WKI786456:WKJ786456 WUE786456:WUF786456 D851992:E851992 HS851992:HT851992 RO851992:RP851992 ABK851992:ABL851992 ALG851992:ALH851992 AVC851992:AVD851992 BEY851992:BEZ851992 BOU851992:BOV851992 BYQ851992:BYR851992 CIM851992:CIN851992 CSI851992:CSJ851992 DCE851992:DCF851992 DMA851992:DMB851992 DVW851992:DVX851992 EFS851992:EFT851992 EPO851992:EPP851992 EZK851992:EZL851992 FJG851992:FJH851992 FTC851992:FTD851992 GCY851992:GCZ851992 GMU851992:GMV851992 GWQ851992:GWR851992 HGM851992:HGN851992 HQI851992:HQJ851992 IAE851992:IAF851992 IKA851992:IKB851992 ITW851992:ITX851992 JDS851992:JDT851992 JNO851992:JNP851992 JXK851992:JXL851992 KHG851992:KHH851992 KRC851992:KRD851992 LAY851992:LAZ851992 LKU851992:LKV851992 LUQ851992:LUR851992 MEM851992:MEN851992 MOI851992:MOJ851992 MYE851992:MYF851992 NIA851992:NIB851992 NRW851992:NRX851992 OBS851992:OBT851992 OLO851992:OLP851992 OVK851992:OVL851992 PFG851992:PFH851992 PPC851992:PPD851992 PYY851992:PYZ851992 QIU851992:QIV851992 QSQ851992:QSR851992 RCM851992:RCN851992 RMI851992:RMJ851992 RWE851992:RWF851992 SGA851992:SGB851992 SPW851992:SPX851992 SZS851992:SZT851992 TJO851992:TJP851992 TTK851992:TTL851992 UDG851992:UDH851992 UNC851992:UND851992 UWY851992:UWZ851992 VGU851992:VGV851992 VQQ851992:VQR851992 WAM851992:WAN851992 WKI851992:WKJ851992 WUE851992:WUF851992 D917528:E917528 HS917528:HT917528 RO917528:RP917528 ABK917528:ABL917528 ALG917528:ALH917528 AVC917528:AVD917528 BEY917528:BEZ917528 BOU917528:BOV917528 BYQ917528:BYR917528 CIM917528:CIN917528 CSI917528:CSJ917528 DCE917528:DCF917528 DMA917528:DMB917528 DVW917528:DVX917528 EFS917528:EFT917528 EPO917528:EPP917528 EZK917528:EZL917528 FJG917528:FJH917528 FTC917528:FTD917528 GCY917528:GCZ917528 GMU917528:GMV917528 GWQ917528:GWR917528 HGM917528:HGN917528 HQI917528:HQJ917528 IAE917528:IAF917528 IKA917528:IKB917528 ITW917528:ITX917528 JDS917528:JDT917528 JNO917528:JNP917528 JXK917528:JXL917528 KHG917528:KHH917528 KRC917528:KRD917528 LAY917528:LAZ917528 LKU917528:LKV917528 LUQ917528:LUR917528 MEM917528:MEN917528 MOI917528:MOJ917528 MYE917528:MYF917528 NIA917528:NIB917528 NRW917528:NRX917528 OBS917528:OBT917528 OLO917528:OLP917528 OVK917528:OVL917528 PFG917528:PFH917528 PPC917528:PPD917528 PYY917528:PYZ917528 QIU917528:QIV917528 QSQ917528:QSR917528 RCM917528:RCN917528 RMI917528:RMJ917528 RWE917528:RWF917528 SGA917528:SGB917528 SPW917528:SPX917528 SZS917528:SZT917528 TJO917528:TJP917528 TTK917528:TTL917528 UDG917528:UDH917528 UNC917528:UND917528 UWY917528:UWZ917528 VGU917528:VGV917528 VQQ917528:VQR917528 WAM917528:WAN917528 WKI917528:WKJ917528 WUE917528:WUF917528 D983064:E983064 HS983064:HT983064 RO983064:RP983064 ABK983064:ABL983064 ALG983064:ALH983064 AVC983064:AVD983064 BEY983064:BEZ983064 BOU983064:BOV983064 BYQ983064:BYR983064 CIM983064:CIN983064 CSI983064:CSJ983064 DCE983064:DCF983064 DMA983064:DMB983064 DVW983064:DVX983064 EFS983064:EFT983064 EPO983064:EPP983064 EZK983064:EZL983064 FJG983064:FJH983064 FTC983064:FTD983064 GCY983064:GCZ983064 GMU983064:GMV983064 GWQ983064:GWR983064 HGM983064:HGN983064 HQI983064:HQJ983064 IAE983064:IAF983064 IKA983064:IKB983064 ITW983064:ITX983064 JDS983064:JDT983064 JNO983064:JNP983064 JXK983064:JXL983064 KHG983064:KHH983064 KRC983064:KRD983064 LAY983064:LAZ983064 LKU983064:LKV983064 LUQ983064:LUR983064 MEM983064:MEN983064 MOI983064:MOJ983064 MYE983064:MYF983064 NIA983064:NIB983064 NRW983064:NRX983064 OBS983064:OBT983064 OLO983064:OLP983064 OVK983064:OVL983064 PFG983064:PFH983064 PPC983064:PPD983064 PYY983064:PYZ983064 QIU983064:QIV983064 QSQ983064:QSR983064 RCM983064:RCN983064 RMI983064:RMJ983064 RWE983064:RWF983064 SGA983064:SGB983064 SPW983064:SPX983064 SZS983064:SZT983064 TJO983064:TJP983064 TTK983064:TTL983064 UDG983064:UDH983064 UNC983064:UND983064 UWY983064:UWZ983064 VGU983064:VGV983064 VQQ983064:VQR983064 WAM983064:WAN983064 WKI983064:WKJ983064 WUE983064:WUF983064 D32:D33 HS32:HS33 RO32:RO33 ABK32:ABK33 ALG32:ALG33 AVC32:AVC33 BEY32:BEY33 BOU32:BOU33 BYQ32:BYQ33 CIM32:CIM33 CSI32:CSI33 DCE32:DCE33 DMA32:DMA33 DVW32:DVW33 EFS32:EFS33 EPO32:EPO33 EZK32:EZK33 FJG32:FJG33 FTC32:FTC33 GCY32:GCY33 GMU32:GMU33 GWQ32:GWQ33 HGM32:HGM33 HQI32:HQI33 IAE32:IAE33 IKA32:IKA33 ITW32:ITW33 JDS32:JDS33 JNO32:JNO33 JXK32:JXK33 KHG32:KHG33 KRC32:KRC33 LAY32:LAY33 LKU32:LKU33 LUQ32:LUQ33 MEM32:MEM33 MOI32:MOI33 MYE32:MYE33 NIA32:NIA33 NRW32:NRW33 OBS32:OBS33 OLO32:OLO33 OVK32:OVK33 PFG32:PFG33 PPC32:PPC33 PYY32:PYY33 QIU32:QIU33 QSQ32:QSQ33 RCM32:RCM33 RMI32:RMI33 RWE32:RWE33 SGA32:SGA33 SPW32:SPW33 SZS32:SZS33 TJO32:TJO33 TTK32:TTK33 UDG32:UDG33 UNC32:UNC33 UWY32:UWY33 VGU32:VGU33 VQQ32:VQQ33 WAM32:WAM33 WKI32:WKI33 WUE32:WUE33 D65565:D65566 HS65565:HS65566 RO65565:RO65566 ABK65565:ABK65566 ALG65565:ALG65566 AVC65565:AVC65566 BEY65565:BEY65566 BOU65565:BOU65566 BYQ65565:BYQ65566 CIM65565:CIM65566 CSI65565:CSI65566 DCE65565:DCE65566 DMA65565:DMA65566 DVW65565:DVW65566 EFS65565:EFS65566 EPO65565:EPO65566 EZK65565:EZK65566 FJG65565:FJG65566 FTC65565:FTC65566 GCY65565:GCY65566 GMU65565:GMU65566 GWQ65565:GWQ65566 HGM65565:HGM65566 HQI65565:HQI65566 IAE65565:IAE65566 IKA65565:IKA65566 ITW65565:ITW65566 JDS65565:JDS65566 JNO65565:JNO65566 JXK65565:JXK65566 KHG65565:KHG65566 KRC65565:KRC65566 LAY65565:LAY65566 LKU65565:LKU65566 LUQ65565:LUQ65566 MEM65565:MEM65566 MOI65565:MOI65566 MYE65565:MYE65566 NIA65565:NIA65566 NRW65565:NRW65566 OBS65565:OBS65566 OLO65565:OLO65566 OVK65565:OVK65566 PFG65565:PFG65566 PPC65565:PPC65566 PYY65565:PYY65566 QIU65565:QIU65566 QSQ65565:QSQ65566 RCM65565:RCM65566 RMI65565:RMI65566 RWE65565:RWE65566 SGA65565:SGA65566 SPW65565:SPW65566 SZS65565:SZS65566 TJO65565:TJO65566 TTK65565:TTK65566 UDG65565:UDG65566 UNC65565:UNC65566 UWY65565:UWY65566 VGU65565:VGU65566 VQQ65565:VQQ65566 WAM65565:WAM65566 WKI65565:WKI65566 WUE65565:WUE65566 D131101:D131102 HS131101:HS131102 RO131101:RO131102 ABK131101:ABK131102 ALG131101:ALG131102 AVC131101:AVC131102 BEY131101:BEY131102 BOU131101:BOU131102 BYQ131101:BYQ131102 CIM131101:CIM131102 CSI131101:CSI131102 DCE131101:DCE131102 DMA131101:DMA131102 DVW131101:DVW131102 EFS131101:EFS131102 EPO131101:EPO131102 EZK131101:EZK131102 FJG131101:FJG131102 FTC131101:FTC131102 GCY131101:GCY131102 GMU131101:GMU131102 GWQ131101:GWQ131102 HGM131101:HGM131102 HQI131101:HQI131102 IAE131101:IAE131102 IKA131101:IKA131102 ITW131101:ITW131102 JDS131101:JDS131102 JNO131101:JNO131102 JXK131101:JXK131102 KHG131101:KHG131102 KRC131101:KRC131102 LAY131101:LAY131102 LKU131101:LKU131102 LUQ131101:LUQ131102 MEM131101:MEM131102 MOI131101:MOI131102 MYE131101:MYE131102 NIA131101:NIA131102 NRW131101:NRW131102 OBS131101:OBS131102 OLO131101:OLO131102 OVK131101:OVK131102 PFG131101:PFG131102 PPC131101:PPC131102 PYY131101:PYY131102 QIU131101:QIU131102 QSQ131101:QSQ131102 RCM131101:RCM131102 RMI131101:RMI131102 RWE131101:RWE131102 SGA131101:SGA131102 SPW131101:SPW131102 SZS131101:SZS131102 TJO131101:TJO131102 TTK131101:TTK131102 UDG131101:UDG131102 UNC131101:UNC131102 UWY131101:UWY131102 VGU131101:VGU131102 VQQ131101:VQQ131102 WAM131101:WAM131102 WKI131101:WKI131102 WUE131101:WUE131102 D196637:D196638 HS196637:HS196638 RO196637:RO196638 ABK196637:ABK196638 ALG196637:ALG196638 AVC196637:AVC196638 BEY196637:BEY196638 BOU196637:BOU196638 BYQ196637:BYQ196638 CIM196637:CIM196638 CSI196637:CSI196638 DCE196637:DCE196638 DMA196637:DMA196638 DVW196637:DVW196638 EFS196637:EFS196638 EPO196637:EPO196638 EZK196637:EZK196638 FJG196637:FJG196638 FTC196637:FTC196638 GCY196637:GCY196638 GMU196637:GMU196638 GWQ196637:GWQ196638 HGM196637:HGM196638 HQI196637:HQI196638 IAE196637:IAE196638 IKA196637:IKA196638 ITW196637:ITW196638 JDS196637:JDS196638 JNO196637:JNO196638 JXK196637:JXK196638 KHG196637:KHG196638 KRC196637:KRC196638 LAY196637:LAY196638 LKU196637:LKU196638 LUQ196637:LUQ196638 MEM196637:MEM196638 MOI196637:MOI196638 MYE196637:MYE196638 NIA196637:NIA196638 NRW196637:NRW196638 OBS196637:OBS196638 OLO196637:OLO196638 OVK196637:OVK196638 PFG196637:PFG196638 PPC196637:PPC196638 PYY196637:PYY196638 QIU196637:QIU196638 QSQ196637:QSQ196638 RCM196637:RCM196638 RMI196637:RMI196638 RWE196637:RWE196638 SGA196637:SGA196638 SPW196637:SPW196638 SZS196637:SZS196638 TJO196637:TJO196638 TTK196637:TTK196638 UDG196637:UDG196638 UNC196637:UNC196638 UWY196637:UWY196638 VGU196637:VGU196638 VQQ196637:VQQ196638 WAM196637:WAM196638 WKI196637:WKI196638 WUE196637:WUE196638 D262173:D262174 HS262173:HS262174 RO262173:RO262174 ABK262173:ABK262174 ALG262173:ALG262174 AVC262173:AVC262174 BEY262173:BEY262174 BOU262173:BOU262174 BYQ262173:BYQ262174 CIM262173:CIM262174 CSI262173:CSI262174 DCE262173:DCE262174 DMA262173:DMA262174 DVW262173:DVW262174 EFS262173:EFS262174 EPO262173:EPO262174 EZK262173:EZK262174 FJG262173:FJG262174 FTC262173:FTC262174 GCY262173:GCY262174 GMU262173:GMU262174 GWQ262173:GWQ262174 HGM262173:HGM262174 HQI262173:HQI262174 IAE262173:IAE262174 IKA262173:IKA262174 ITW262173:ITW262174 JDS262173:JDS262174 JNO262173:JNO262174 JXK262173:JXK262174 KHG262173:KHG262174 KRC262173:KRC262174 LAY262173:LAY262174 LKU262173:LKU262174 LUQ262173:LUQ262174 MEM262173:MEM262174 MOI262173:MOI262174 MYE262173:MYE262174 NIA262173:NIA262174 NRW262173:NRW262174 OBS262173:OBS262174 OLO262173:OLO262174 OVK262173:OVK262174 PFG262173:PFG262174 PPC262173:PPC262174 PYY262173:PYY262174 QIU262173:QIU262174 QSQ262173:QSQ262174 RCM262173:RCM262174 RMI262173:RMI262174 RWE262173:RWE262174 SGA262173:SGA262174 SPW262173:SPW262174 SZS262173:SZS262174 TJO262173:TJO262174 TTK262173:TTK262174 UDG262173:UDG262174 UNC262173:UNC262174 UWY262173:UWY262174 VGU262173:VGU262174 VQQ262173:VQQ262174 WAM262173:WAM262174 WKI262173:WKI262174 WUE262173:WUE262174 D327709:D327710 HS327709:HS327710 RO327709:RO327710 ABK327709:ABK327710 ALG327709:ALG327710 AVC327709:AVC327710 BEY327709:BEY327710 BOU327709:BOU327710 BYQ327709:BYQ327710 CIM327709:CIM327710 CSI327709:CSI327710 DCE327709:DCE327710 DMA327709:DMA327710 DVW327709:DVW327710 EFS327709:EFS327710 EPO327709:EPO327710 EZK327709:EZK327710 FJG327709:FJG327710 FTC327709:FTC327710 GCY327709:GCY327710 GMU327709:GMU327710 GWQ327709:GWQ327710 HGM327709:HGM327710 HQI327709:HQI327710 IAE327709:IAE327710 IKA327709:IKA327710 ITW327709:ITW327710 JDS327709:JDS327710 JNO327709:JNO327710 JXK327709:JXK327710 KHG327709:KHG327710 KRC327709:KRC327710 LAY327709:LAY327710 LKU327709:LKU327710 LUQ327709:LUQ327710 MEM327709:MEM327710 MOI327709:MOI327710 MYE327709:MYE327710 NIA327709:NIA327710 NRW327709:NRW327710 OBS327709:OBS327710 OLO327709:OLO327710 OVK327709:OVK327710 PFG327709:PFG327710 PPC327709:PPC327710 PYY327709:PYY327710 QIU327709:QIU327710 QSQ327709:QSQ327710 RCM327709:RCM327710 RMI327709:RMI327710 RWE327709:RWE327710 SGA327709:SGA327710 SPW327709:SPW327710 SZS327709:SZS327710 TJO327709:TJO327710 TTK327709:TTK327710 UDG327709:UDG327710 UNC327709:UNC327710 UWY327709:UWY327710 VGU327709:VGU327710 VQQ327709:VQQ327710 WAM327709:WAM327710 WKI327709:WKI327710 WUE327709:WUE327710 D393245:D393246 HS393245:HS393246 RO393245:RO393246 ABK393245:ABK393246 ALG393245:ALG393246 AVC393245:AVC393246 BEY393245:BEY393246 BOU393245:BOU393246 BYQ393245:BYQ393246 CIM393245:CIM393246 CSI393245:CSI393246 DCE393245:DCE393246 DMA393245:DMA393246 DVW393245:DVW393246 EFS393245:EFS393246 EPO393245:EPO393246 EZK393245:EZK393246 FJG393245:FJG393246 FTC393245:FTC393246 GCY393245:GCY393246 GMU393245:GMU393246 GWQ393245:GWQ393246 HGM393245:HGM393246 HQI393245:HQI393246 IAE393245:IAE393246 IKA393245:IKA393246 ITW393245:ITW393246 JDS393245:JDS393246 JNO393245:JNO393246 JXK393245:JXK393246 KHG393245:KHG393246 KRC393245:KRC393246 LAY393245:LAY393246 LKU393245:LKU393246 LUQ393245:LUQ393246 MEM393245:MEM393246 MOI393245:MOI393246 MYE393245:MYE393246 NIA393245:NIA393246 NRW393245:NRW393246 OBS393245:OBS393246 OLO393245:OLO393246 OVK393245:OVK393246 PFG393245:PFG393246 PPC393245:PPC393246 PYY393245:PYY393246 QIU393245:QIU393246 QSQ393245:QSQ393246 RCM393245:RCM393246 RMI393245:RMI393246 RWE393245:RWE393246 SGA393245:SGA393246 SPW393245:SPW393246 SZS393245:SZS393246 TJO393245:TJO393246 TTK393245:TTK393246 UDG393245:UDG393246 UNC393245:UNC393246 UWY393245:UWY393246 VGU393245:VGU393246 VQQ393245:VQQ393246 WAM393245:WAM393246 WKI393245:WKI393246 WUE393245:WUE393246 D458781:D458782 HS458781:HS458782 RO458781:RO458782 ABK458781:ABK458782 ALG458781:ALG458782 AVC458781:AVC458782 BEY458781:BEY458782 BOU458781:BOU458782 BYQ458781:BYQ458782 CIM458781:CIM458782 CSI458781:CSI458782 DCE458781:DCE458782 DMA458781:DMA458782 DVW458781:DVW458782 EFS458781:EFS458782 EPO458781:EPO458782 EZK458781:EZK458782 FJG458781:FJG458782 FTC458781:FTC458782 GCY458781:GCY458782 GMU458781:GMU458782 GWQ458781:GWQ458782 HGM458781:HGM458782 HQI458781:HQI458782 IAE458781:IAE458782 IKA458781:IKA458782 ITW458781:ITW458782 JDS458781:JDS458782 JNO458781:JNO458782 JXK458781:JXK458782 KHG458781:KHG458782 KRC458781:KRC458782 LAY458781:LAY458782 LKU458781:LKU458782 LUQ458781:LUQ458782 MEM458781:MEM458782 MOI458781:MOI458782 MYE458781:MYE458782 NIA458781:NIA458782 NRW458781:NRW458782 OBS458781:OBS458782 OLO458781:OLO458782 OVK458781:OVK458782 PFG458781:PFG458782 PPC458781:PPC458782 PYY458781:PYY458782 QIU458781:QIU458782 QSQ458781:QSQ458782 RCM458781:RCM458782 RMI458781:RMI458782 RWE458781:RWE458782 SGA458781:SGA458782 SPW458781:SPW458782 SZS458781:SZS458782 TJO458781:TJO458782 TTK458781:TTK458782 UDG458781:UDG458782 UNC458781:UNC458782 UWY458781:UWY458782 VGU458781:VGU458782 VQQ458781:VQQ458782 WAM458781:WAM458782 WKI458781:WKI458782 WUE458781:WUE458782 D524317:D524318 HS524317:HS524318 RO524317:RO524318 ABK524317:ABK524318 ALG524317:ALG524318 AVC524317:AVC524318 BEY524317:BEY524318 BOU524317:BOU524318 BYQ524317:BYQ524318 CIM524317:CIM524318 CSI524317:CSI524318 DCE524317:DCE524318 DMA524317:DMA524318 DVW524317:DVW524318 EFS524317:EFS524318 EPO524317:EPO524318 EZK524317:EZK524318 FJG524317:FJG524318 FTC524317:FTC524318 GCY524317:GCY524318 GMU524317:GMU524318 GWQ524317:GWQ524318 HGM524317:HGM524318 HQI524317:HQI524318 IAE524317:IAE524318 IKA524317:IKA524318 ITW524317:ITW524318 JDS524317:JDS524318 JNO524317:JNO524318 JXK524317:JXK524318 KHG524317:KHG524318 KRC524317:KRC524318 LAY524317:LAY524318 LKU524317:LKU524318 LUQ524317:LUQ524318 MEM524317:MEM524318 MOI524317:MOI524318 MYE524317:MYE524318 NIA524317:NIA524318 NRW524317:NRW524318 OBS524317:OBS524318 OLO524317:OLO524318 OVK524317:OVK524318 PFG524317:PFG524318 PPC524317:PPC524318 PYY524317:PYY524318 QIU524317:QIU524318 QSQ524317:QSQ524318 RCM524317:RCM524318 RMI524317:RMI524318 RWE524317:RWE524318 SGA524317:SGA524318 SPW524317:SPW524318 SZS524317:SZS524318 TJO524317:TJO524318 TTK524317:TTK524318 UDG524317:UDG524318 UNC524317:UNC524318 UWY524317:UWY524318 VGU524317:VGU524318 VQQ524317:VQQ524318 WAM524317:WAM524318 WKI524317:WKI524318 WUE524317:WUE524318 D589853:D589854 HS589853:HS589854 RO589853:RO589854 ABK589853:ABK589854 ALG589853:ALG589854 AVC589853:AVC589854 BEY589853:BEY589854 BOU589853:BOU589854 BYQ589853:BYQ589854 CIM589853:CIM589854 CSI589853:CSI589854 DCE589853:DCE589854 DMA589853:DMA589854 DVW589853:DVW589854 EFS589853:EFS589854 EPO589853:EPO589854 EZK589853:EZK589854 FJG589853:FJG589854 FTC589853:FTC589854 GCY589853:GCY589854 GMU589853:GMU589854 GWQ589853:GWQ589854 HGM589853:HGM589854 HQI589853:HQI589854 IAE589853:IAE589854 IKA589853:IKA589854 ITW589853:ITW589854 JDS589853:JDS589854 JNO589853:JNO589854 JXK589853:JXK589854 KHG589853:KHG589854 KRC589853:KRC589854 LAY589853:LAY589854 LKU589853:LKU589854 LUQ589853:LUQ589854 MEM589853:MEM589854 MOI589853:MOI589854 MYE589853:MYE589854 NIA589853:NIA589854 NRW589853:NRW589854 OBS589853:OBS589854 OLO589853:OLO589854 OVK589853:OVK589854 PFG589853:PFG589854 PPC589853:PPC589854 PYY589853:PYY589854 QIU589853:QIU589854 QSQ589853:QSQ589854 RCM589853:RCM589854 RMI589853:RMI589854 RWE589853:RWE589854 SGA589853:SGA589854 SPW589853:SPW589854 SZS589853:SZS589854 TJO589853:TJO589854 TTK589853:TTK589854 UDG589853:UDG589854 UNC589853:UNC589854 UWY589853:UWY589854 VGU589853:VGU589854 VQQ589853:VQQ589854 WAM589853:WAM589854 WKI589853:WKI589854 WUE589853:WUE589854 D655389:D655390 HS655389:HS655390 RO655389:RO655390 ABK655389:ABK655390 ALG655389:ALG655390 AVC655389:AVC655390 BEY655389:BEY655390 BOU655389:BOU655390 BYQ655389:BYQ655390 CIM655389:CIM655390 CSI655389:CSI655390 DCE655389:DCE655390 DMA655389:DMA655390 DVW655389:DVW655390 EFS655389:EFS655390 EPO655389:EPO655390 EZK655389:EZK655390 FJG655389:FJG655390 FTC655389:FTC655390 GCY655389:GCY655390 GMU655389:GMU655390 GWQ655389:GWQ655390 HGM655389:HGM655390 HQI655389:HQI655390 IAE655389:IAE655390 IKA655389:IKA655390 ITW655389:ITW655390 JDS655389:JDS655390 JNO655389:JNO655390 JXK655389:JXK655390 KHG655389:KHG655390 KRC655389:KRC655390 LAY655389:LAY655390 LKU655389:LKU655390 LUQ655389:LUQ655390 MEM655389:MEM655390 MOI655389:MOI655390 MYE655389:MYE655390 NIA655389:NIA655390 NRW655389:NRW655390 OBS655389:OBS655390 OLO655389:OLO655390 OVK655389:OVK655390 PFG655389:PFG655390 PPC655389:PPC655390 PYY655389:PYY655390 QIU655389:QIU655390 QSQ655389:QSQ655390 RCM655389:RCM655390 RMI655389:RMI655390 RWE655389:RWE655390 SGA655389:SGA655390 SPW655389:SPW655390 SZS655389:SZS655390 TJO655389:TJO655390 TTK655389:TTK655390 UDG655389:UDG655390 UNC655389:UNC655390 UWY655389:UWY655390 VGU655389:VGU655390 VQQ655389:VQQ655390 WAM655389:WAM655390 WKI655389:WKI655390 WUE655389:WUE655390 D720925:D720926 HS720925:HS720926 RO720925:RO720926 ABK720925:ABK720926 ALG720925:ALG720926 AVC720925:AVC720926 BEY720925:BEY720926 BOU720925:BOU720926 BYQ720925:BYQ720926 CIM720925:CIM720926 CSI720925:CSI720926 DCE720925:DCE720926 DMA720925:DMA720926 DVW720925:DVW720926 EFS720925:EFS720926 EPO720925:EPO720926 EZK720925:EZK720926 FJG720925:FJG720926 FTC720925:FTC720926 GCY720925:GCY720926 GMU720925:GMU720926 GWQ720925:GWQ720926 HGM720925:HGM720926 HQI720925:HQI720926 IAE720925:IAE720926 IKA720925:IKA720926 ITW720925:ITW720926 JDS720925:JDS720926 JNO720925:JNO720926 JXK720925:JXK720926 KHG720925:KHG720926 KRC720925:KRC720926 LAY720925:LAY720926 LKU720925:LKU720926 LUQ720925:LUQ720926 MEM720925:MEM720926 MOI720925:MOI720926 MYE720925:MYE720926 NIA720925:NIA720926 NRW720925:NRW720926 OBS720925:OBS720926 OLO720925:OLO720926 OVK720925:OVK720926 PFG720925:PFG720926 PPC720925:PPC720926 PYY720925:PYY720926 QIU720925:QIU720926 QSQ720925:QSQ720926 RCM720925:RCM720926 RMI720925:RMI720926 RWE720925:RWE720926 SGA720925:SGA720926 SPW720925:SPW720926 SZS720925:SZS720926 TJO720925:TJO720926 TTK720925:TTK720926 UDG720925:UDG720926 UNC720925:UNC720926 UWY720925:UWY720926 VGU720925:VGU720926 VQQ720925:VQQ720926 WAM720925:WAM720926 WKI720925:WKI720926 WUE720925:WUE720926 D786461:D786462 HS786461:HS786462 RO786461:RO786462 ABK786461:ABK786462 ALG786461:ALG786462 AVC786461:AVC786462 BEY786461:BEY786462 BOU786461:BOU786462 BYQ786461:BYQ786462 CIM786461:CIM786462 CSI786461:CSI786462 DCE786461:DCE786462 DMA786461:DMA786462 DVW786461:DVW786462 EFS786461:EFS786462 EPO786461:EPO786462 EZK786461:EZK786462 FJG786461:FJG786462 FTC786461:FTC786462 GCY786461:GCY786462 GMU786461:GMU786462 GWQ786461:GWQ786462 HGM786461:HGM786462 HQI786461:HQI786462 IAE786461:IAE786462 IKA786461:IKA786462 ITW786461:ITW786462 JDS786461:JDS786462 JNO786461:JNO786462 JXK786461:JXK786462 KHG786461:KHG786462 KRC786461:KRC786462 LAY786461:LAY786462 LKU786461:LKU786462 LUQ786461:LUQ786462 MEM786461:MEM786462 MOI786461:MOI786462 MYE786461:MYE786462 NIA786461:NIA786462 NRW786461:NRW786462 OBS786461:OBS786462 OLO786461:OLO786462 OVK786461:OVK786462 PFG786461:PFG786462 PPC786461:PPC786462 PYY786461:PYY786462 QIU786461:QIU786462 QSQ786461:QSQ786462 RCM786461:RCM786462 RMI786461:RMI786462 RWE786461:RWE786462 SGA786461:SGA786462 SPW786461:SPW786462 SZS786461:SZS786462 TJO786461:TJO786462 TTK786461:TTK786462 UDG786461:UDG786462 UNC786461:UNC786462 UWY786461:UWY786462 VGU786461:VGU786462 VQQ786461:VQQ786462 WAM786461:WAM786462 WKI786461:WKI786462 WUE786461:WUE786462 D851997:D851998 HS851997:HS851998 RO851997:RO851998 ABK851997:ABK851998 ALG851997:ALG851998 AVC851997:AVC851998 BEY851997:BEY851998 BOU851997:BOU851998 BYQ851997:BYQ851998 CIM851997:CIM851998 CSI851997:CSI851998 DCE851997:DCE851998 DMA851997:DMA851998 DVW851997:DVW851998 EFS851997:EFS851998 EPO851997:EPO851998 EZK851997:EZK851998 FJG851997:FJG851998 FTC851997:FTC851998 GCY851997:GCY851998 GMU851997:GMU851998 GWQ851997:GWQ851998 HGM851997:HGM851998 HQI851997:HQI851998 IAE851997:IAE851998 IKA851997:IKA851998 ITW851997:ITW851998 JDS851997:JDS851998 JNO851997:JNO851998 JXK851997:JXK851998 KHG851997:KHG851998 KRC851997:KRC851998 LAY851997:LAY851998 LKU851997:LKU851998 LUQ851997:LUQ851998 MEM851997:MEM851998 MOI851997:MOI851998 MYE851997:MYE851998 NIA851997:NIA851998 NRW851997:NRW851998 OBS851997:OBS851998 OLO851997:OLO851998 OVK851997:OVK851998 PFG851997:PFG851998 PPC851997:PPC851998 PYY851997:PYY851998 QIU851997:QIU851998 QSQ851997:QSQ851998 RCM851997:RCM851998 RMI851997:RMI851998 RWE851997:RWE851998 SGA851997:SGA851998 SPW851997:SPW851998 SZS851997:SZS851998 TJO851997:TJO851998 TTK851997:TTK851998 UDG851997:UDG851998 UNC851997:UNC851998 UWY851997:UWY851998 VGU851997:VGU851998 VQQ851997:VQQ851998 WAM851997:WAM851998 WKI851997:WKI851998 WUE851997:WUE851998 D917533:D917534 HS917533:HS917534 RO917533:RO917534 ABK917533:ABK917534 ALG917533:ALG917534 AVC917533:AVC917534 BEY917533:BEY917534 BOU917533:BOU917534 BYQ917533:BYQ917534 CIM917533:CIM917534 CSI917533:CSI917534 DCE917533:DCE917534 DMA917533:DMA917534 DVW917533:DVW917534 EFS917533:EFS917534 EPO917533:EPO917534 EZK917533:EZK917534 FJG917533:FJG917534 FTC917533:FTC917534 GCY917533:GCY917534 GMU917533:GMU917534 GWQ917533:GWQ917534 HGM917533:HGM917534 HQI917533:HQI917534 IAE917533:IAE917534 IKA917533:IKA917534 ITW917533:ITW917534 JDS917533:JDS917534 JNO917533:JNO917534 JXK917533:JXK917534 KHG917533:KHG917534 KRC917533:KRC917534 LAY917533:LAY917534 LKU917533:LKU917534 LUQ917533:LUQ917534 MEM917533:MEM917534 MOI917533:MOI917534 MYE917533:MYE917534 NIA917533:NIA917534 NRW917533:NRW917534 OBS917533:OBS917534 OLO917533:OLO917534 OVK917533:OVK917534 PFG917533:PFG917534 PPC917533:PPC917534 PYY917533:PYY917534 QIU917533:QIU917534 QSQ917533:QSQ917534 RCM917533:RCM917534 RMI917533:RMI917534 RWE917533:RWE917534 SGA917533:SGA917534 SPW917533:SPW917534 SZS917533:SZS917534 TJO917533:TJO917534 TTK917533:TTK917534 UDG917533:UDG917534 UNC917533:UNC917534 UWY917533:UWY917534 VGU917533:VGU917534 VQQ917533:VQQ917534 WAM917533:WAM917534 WKI917533:WKI917534 WUE917533:WUE917534 D983069:D983070 HS983069:HS983070 RO983069:RO983070 ABK983069:ABK983070 ALG983069:ALG983070 AVC983069:AVC983070 BEY983069:BEY983070 BOU983069:BOU983070 BYQ983069:BYQ983070 CIM983069:CIM983070 CSI983069:CSI983070 DCE983069:DCE983070 DMA983069:DMA983070 DVW983069:DVW983070 EFS983069:EFS983070 EPO983069:EPO983070 EZK983069:EZK983070 FJG983069:FJG983070 FTC983069:FTC983070 GCY983069:GCY983070 GMU983069:GMU983070 GWQ983069:GWQ983070 HGM983069:HGM983070 HQI983069:HQI983070 IAE983069:IAE983070 IKA983069:IKA983070 ITW983069:ITW983070 JDS983069:JDS983070 JNO983069:JNO983070 JXK983069:JXK983070 KHG983069:KHG983070 KRC983069:KRC983070 LAY983069:LAY983070 LKU983069:LKU983070 LUQ983069:LUQ983070 MEM983069:MEM983070 MOI983069:MOI983070 MYE983069:MYE983070 NIA983069:NIA983070 NRW983069:NRW983070 OBS983069:OBS983070 OLO983069:OLO983070 OVK983069:OVK983070 PFG983069:PFG983070 PPC983069:PPC983070 PYY983069:PYY983070 QIU983069:QIU983070 QSQ983069:QSQ983070 RCM983069:RCM983070 RMI983069:RMI983070 RWE983069:RWE983070 SGA983069:SGA983070 SPW983069:SPW983070 SZS983069:SZS983070 TJO983069:TJO983070 TTK983069:TTK983070 UDG983069:UDG983070 UNC983069:UNC983070 UWY983069:UWY983070 VGU983069:VGU983070 VQQ983069:VQQ983070 WAM983069:WAM983070 WKI983069:WKI983070 WUE983069:WUE983070 B26:C26 HQ26:HR26 RM26:RN26 ABI26:ABJ26 ALE26:ALF26 AVA26:AVB26 BEW26:BEX26 BOS26:BOT26 BYO26:BYP26 CIK26:CIL26 CSG26:CSH26 DCC26:DCD26 DLY26:DLZ26 DVU26:DVV26 EFQ26:EFR26 EPM26:EPN26 EZI26:EZJ26 FJE26:FJF26 FTA26:FTB26 GCW26:GCX26 GMS26:GMT26 GWO26:GWP26 HGK26:HGL26 HQG26:HQH26 IAC26:IAD26 IJY26:IJZ26 ITU26:ITV26 JDQ26:JDR26 JNM26:JNN26 JXI26:JXJ26 KHE26:KHF26 KRA26:KRB26 LAW26:LAX26 LKS26:LKT26 LUO26:LUP26 MEK26:MEL26 MOG26:MOH26 MYC26:MYD26 NHY26:NHZ26 NRU26:NRV26 OBQ26:OBR26 OLM26:OLN26 OVI26:OVJ26 PFE26:PFF26 PPA26:PPB26 PYW26:PYX26 QIS26:QIT26 QSO26:QSP26 RCK26:RCL26 RMG26:RMH26 RWC26:RWD26 SFY26:SFZ26 SPU26:SPV26 SZQ26:SZR26 TJM26:TJN26 TTI26:TTJ26 UDE26:UDF26 UNA26:UNB26 UWW26:UWX26 VGS26:VGT26 VQO26:VQP26 WAK26:WAL26 WKG26:WKH26 WUC26:WUD26 B65559:C65559 HQ65559:HR65559 RM65559:RN65559 ABI65559:ABJ65559 ALE65559:ALF65559 AVA65559:AVB65559 BEW65559:BEX65559 BOS65559:BOT65559 BYO65559:BYP65559 CIK65559:CIL65559 CSG65559:CSH65559 DCC65559:DCD65559 DLY65559:DLZ65559 DVU65559:DVV65559 EFQ65559:EFR65559 EPM65559:EPN65559 EZI65559:EZJ65559 FJE65559:FJF65559 FTA65559:FTB65559 GCW65559:GCX65559 GMS65559:GMT65559 GWO65559:GWP65559 HGK65559:HGL65559 HQG65559:HQH65559 IAC65559:IAD65559 IJY65559:IJZ65559 ITU65559:ITV65559 JDQ65559:JDR65559 JNM65559:JNN65559 JXI65559:JXJ65559 KHE65559:KHF65559 KRA65559:KRB65559 LAW65559:LAX65559 LKS65559:LKT65559 LUO65559:LUP65559 MEK65559:MEL65559 MOG65559:MOH65559 MYC65559:MYD65559 NHY65559:NHZ65559 NRU65559:NRV65559 OBQ65559:OBR65559 OLM65559:OLN65559 OVI65559:OVJ65559 PFE65559:PFF65559 PPA65559:PPB65559 PYW65559:PYX65559 QIS65559:QIT65559 QSO65559:QSP65559 RCK65559:RCL65559 RMG65559:RMH65559 RWC65559:RWD65559 SFY65559:SFZ65559 SPU65559:SPV65559 SZQ65559:SZR65559 TJM65559:TJN65559 TTI65559:TTJ65559 UDE65559:UDF65559 UNA65559:UNB65559 UWW65559:UWX65559 VGS65559:VGT65559 VQO65559:VQP65559 WAK65559:WAL65559 WKG65559:WKH65559 WUC65559:WUD65559 B131095:C131095 HQ131095:HR131095 RM131095:RN131095 ABI131095:ABJ131095 ALE131095:ALF131095 AVA131095:AVB131095 BEW131095:BEX131095 BOS131095:BOT131095 BYO131095:BYP131095 CIK131095:CIL131095 CSG131095:CSH131095 DCC131095:DCD131095 DLY131095:DLZ131095 DVU131095:DVV131095 EFQ131095:EFR131095 EPM131095:EPN131095 EZI131095:EZJ131095 FJE131095:FJF131095 FTA131095:FTB131095 GCW131095:GCX131095 GMS131095:GMT131095 GWO131095:GWP131095 HGK131095:HGL131095 HQG131095:HQH131095 IAC131095:IAD131095 IJY131095:IJZ131095 ITU131095:ITV131095 JDQ131095:JDR131095 JNM131095:JNN131095 JXI131095:JXJ131095 KHE131095:KHF131095 KRA131095:KRB131095 LAW131095:LAX131095 LKS131095:LKT131095 LUO131095:LUP131095 MEK131095:MEL131095 MOG131095:MOH131095 MYC131095:MYD131095 NHY131095:NHZ131095 NRU131095:NRV131095 OBQ131095:OBR131095 OLM131095:OLN131095 OVI131095:OVJ131095 PFE131095:PFF131095 PPA131095:PPB131095 PYW131095:PYX131095 QIS131095:QIT131095 QSO131095:QSP131095 RCK131095:RCL131095 RMG131095:RMH131095 RWC131095:RWD131095 SFY131095:SFZ131095 SPU131095:SPV131095 SZQ131095:SZR131095 TJM131095:TJN131095 TTI131095:TTJ131095 UDE131095:UDF131095 UNA131095:UNB131095 UWW131095:UWX131095 VGS131095:VGT131095 VQO131095:VQP131095 WAK131095:WAL131095 WKG131095:WKH131095 WUC131095:WUD131095 B196631:C196631 HQ196631:HR196631 RM196631:RN196631 ABI196631:ABJ196631 ALE196631:ALF196631 AVA196631:AVB196631 BEW196631:BEX196631 BOS196631:BOT196631 BYO196631:BYP196631 CIK196631:CIL196631 CSG196631:CSH196631 DCC196631:DCD196631 DLY196631:DLZ196631 DVU196631:DVV196631 EFQ196631:EFR196631 EPM196631:EPN196631 EZI196631:EZJ196631 FJE196631:FJF196631 FTA196631:FTB196631 GCW196631:GCX196631 GMS196631:GMT196631 GWO196631:GWP196631 HGK196631:HGL196631 HQG196631:HQH196631 IAC196631:IAD196631 IJY196631:IJZ196631 ITU196631:ITV196631 JDQ196631:JDR196631 JNM196631:JNN196631 JXI196631:JXJ196631 KHE196631:KHF196631 KRA196631:KRB196631 LAW196631:LAX196631 LKS196631:LKT196631 LUO196631:LUP196631 MEK196631:MEL196631 MOG196631:MOH196631 MYC196631:MYD196631 NHY196631:NHZ196631 NRU196631:NRV196631 OBQ196631:OBR196631 OLM196631:OLN196631 OVI196631:OVJ196631 PFE196631:PFF196631 PPA196631:PPB196631 PYW196631:PYX196631 QIS196631:QIT196631 QSO196631:QSP196631 RCK196631:RCL196631 RMG196631:RMH196631 RWC196631:RWD196631 SFY196631:SFZ196631 SPU196631:SPV196631 SZQ196631:SZR196631 TJM196631:TJN196631 TTI196631:TTJ196631 UDE196631:UDF196631 UNA196631:UNB196631 UWW196631:UWX196631 VGS196631:VGT196631 VQO196631:VQP196631 WAK196631:WAL196631 WKG196631:WKH196631 WUC196631:WUD196631 B262167:C262167 HQ262167:HR262167 RM262167:RN262167 ABI262167:ABJ262167 ALE262167:ALF262167 AVA262167:AVB262167 BEW262167:BEX262167 BOS262167:BOT262167 BYO262167:BYP262167 CIK262167:CIL262167 CSG262167:CSH262167 DCC262167:DCD262167 DLY262167:DLZ262167 DVU262167:DVV262167 EFQ262167:EFR262167 EPM262167:EPN262167 EZI262167:EZJ262167 FJE262167:FJF262167 FTA262167:FTB262167 GCW262167:GCX262167 GMS262167:GMT262167 GWO262167:GWP262167 HGK262167:HGL262167 HQG262167:HQH262167 IAC262167:IAD262167 IJY262167:IJZ262167 ITU262167:ITV262167 JDQ262167:JDR262167 JNM262167:JNN262167 JXI262167:JXJ262167 KHE262167:KHF262167 KRA262167:KRB262167 LAW262167:LAX262167 LKS262167:LKT262167 LUO262167:LUP262167 MEK262167:MEL262167 MOG262167:MOH262167 MYC262167:MYD262167 NHY262167:NHZ262167 NRU262167:NRV262167 OBQ262167:OBR262167 OLM262167:OLN262167 OVI262167:OVJ262167 PFE262167:PFF262167 PPA262167:PPB262167 PYW262167:PYX262167 QIS262167:QIT262167 QSO262167:QSP262167 RCK262167:RCL262167 RMG262167:RMH262167 RWC262167:RWD262167 SFY262167:SFZ262167 SPU262167:SPV262167 SZQ262167:SZR262167 TJM262167:TJN262167 TTI262167:TTJ262167 UDE262167:UDF262167 UNA262167:UNB262167 UWW262167:UWX262167 VGS262167:VGT262167 VQO262167:VQP262167 WAK262167:WAL262167 WKG262167:WKH262167 WUC262167:WUD262167 B327703:C327703 HQ327703:HR327703 RM327703:RN327703 ABI327703:ABJ327703 ALE327703:ALF327703 AVA327703:AVB327703 BEW327703:BEX327703 BOS327703:BOT327703 BYO327703:BYP327703 CIK327703:CIL327703 CSG327703:CSH327703 DCC327703:DCD327703 DLY327703:DLZ327703 DVU327703:DVV327703 EFQ327703:EFR327703 EPM327703:EPN327703 EZI327703:EZJ327703 FJE327703:FJF327703 FTA327703:FTB327703 GCW327703:GCX327703 GMS327703:GMT327703 GWO327703:GWP327703 HGK327703:HGL327703 HQG327703:HQH327703 IAC327703:IAD327703 IJY327703:IJZ327703 ITU327703:ITV327703 JDQ327703:JDR327703 JNM327703:JNN327703 JXI327703:JXJ327703 KHE327703:KHF327703 KRA327703:KRB327703 LAW327703:LAX327703 LKS327703:LKT327703 LUO327703:LUP327703 MEK327703:MEL327703 MOG327703:MOH327703 MYC327703:MYD327703 NHY327703:NHZ327703 NRU327703:NRV327703 OBQ327703:OBR327703 OLM327703:OLN327703 OVI327703:OVJ327703 PFE327703:PFF327703 PPA327703:PPB327703 PYW327703:PYX327703 QIS327703:QIT327703 QSO327703:QSP327703 RCK327703:RCL327703 RMG327703:RMH327703 RWC327703:RWD327703 SFY327703:SFZ327703 SPU327703:SPV327703 SZQ327703:SZR327703 TJM327703:TJN327703 TTI327703:TTJ327703 UDE327703:UDF327703 UNA327703:UNB327703 UWW327703:UWX327703 VGS327703:VGT327703 VQO327703:VQP327703 WAK327703:WAL327703 WKG327703:WKH327703 WUC327703:WUD327703 B393239:C393239 HQ393239:HR393239 RM393239:RN393239 ABI393239:ABJ393239 ALE393239:ALF393239 AVA393239:AVB393239 BEW393239:BEX393239 BOS393239:BOT393239 BYO393239:BYP393239 CIK393239:CIL393239 CSG393239:CSH393239 DCC393239:DCD393239 DLY393239:DLZ393239 DVU393239:DVV393239 EFQ393239:EFR393239 EPM393239:EPN393239 EZI393239:EZJ393239 FJE393239:FJF393239 FTA393239:FTB393239 GCW393239:GCX393239 GMS393239:GMT393239 GWO393239:GWP393239 HGK393239:HGL393239 HQG393239:HQH393239 IAC393239:IAD393239 IJY393239:IJZ393239 ITU393239:ITV393239 JDQ393239:JDR393239 JNM393239:JNN393239 JXI393239:JXJ393239 KHE393239:KHF393239 KRA393239:KRB393239 LAW393239:LAX393239 LKS393239:LKT393239 LUO393239:LUP393239 MEK393239:MEL393239 MOG393239:MOH393239 MYC393239:MYD393239 NHY393239:NHZ393239 NRU393239:NRV393239 OBQ393239:OBR393239 OLM393239:OLN393239 OVI393239:OVJ393239 PFE393239:PFF393239 PPA393239:PPB393239 PYW393239:PYX393239 QIS393239:QIT393239 QSO393239:QSP393239 RCK393239:RCL393239 RMG393239:RMH393239 RWC393239:RWD393239 SFY393239:SFZ393239 SPU393239:SPV393239 SZQ393239:SZR393239 TJM393239:TJN393239 TTI393239:TTJ393239 UDE393239:UDF393239 UNA393239:UNB393239 UWW393239:UWX393239 VGS393239:VGT393239 VQO393239:VQP393239 WAK393239:WAL393239 WKG393239:WKH393239 WUC393239:WUD393239 B458775:C458775 HQ458775:HR458775 RM458775:RN458775 ABI458775:ABJ458775 ALE458775:ALF458775 AVA458775:AVB458775 BEW458775:BEX458775 BOS458775:BOT458775 BYO458775:BYP458775 CIK458775:CIL458775 CSG458775:CSH458775 DCC458775:DCD458775 DLY458775:DLZ458775 DVU458775:DVV458775 EFQ458775:EFR458775 EPM458775:EPN458775 EZI458775:EZJ458775 FJE458775:FJF458775 FTA458775:FTB458775 GCW458775:GCX458775 GMS458775:GMT458775 GWO458775:GWP458775 HGK458775:HGL458775 HQG458775:HQH458775 IAC458775:IAD458775 IJY458775:IJZ458775 ITU458775:ITV458775 JDQ458775:JDR458775 JNM458775:JNN458775 JXI458775:JXJ458775 KHE458775:KHF458775 KRA458775:KRB458775 LAW458775:LAX458775 LKS458775:LKT458775 LUO458775:LUP458775 MEK458775:MEL458775 MOG458775:MOH458775 MYC458775:MYD458775 NHY458775:NHZ458775 NRU458775:NRV458775 OBQ458775:OBR458775 OLM458775:OLN458775 OVI458775:OVJ458775 PFE458775:PFF458775 PPA458775:PPB458775 PYW458775:PYX458775 QIS458775:QIT458775 QSO458775:QSP458775 RCK458775:RCL458775 RMG458775:RMH458775 RWC458775:RWD458775 SFY458775:SFZ458775 SPU458775:SPV458775 SZQ458775:SZR458775 TJM458775:TJN458775 TTI458775:TTJ458775 UDE458775:UDF458775 UNA458775:UNB458775 UWW458775:UWX458775 VGS458775:VGT458775 VQO458775:VQP458775 WAK458775:WAL458775 WKG458775:WKH458775 WUC458775:WUD458775 B524311:C524311 HQ524311:HR524311 RM524311:RN524311 ABI524311:ABJ524311 ALE524311:ALF524311 AVA524311:AVB524311 BEW524311:BEX524311 BOS524311:BOT524311 BYO524311:BYP524311 CIK524311:CIL524311 CSG524311:CSH524311 DCC524311:DCD524311 DLY524311:DLZ524311 DVU524311:DVV524311 EFQ524311:EFR524311 EPM524311:EPN524311 EZI524311:EZJ524311 FJE524311:FJF524311 FTA524311:FTB524311 GCW524311:GCX524311 GMS524311:GMT524311 GWO524311:GWP524311 HGK524311:HGL524311 HQG524311:HQH524311 IAC524311:IAD524311 IJY524311:IJZ524311 ITU524311:ITV524311 JDQ524311:JDR524311 JNM524311:JNN524311 JXI524311:JXJ524311 KHE524311:KHF524311 KRA524311:KRB524311 LAW524311:LAX524311 LKS524311:LKT524311 LUO524311:LUP524311 MEK524311:MEL524311 MOG524311:MOH524311 MYC524311:MYD524311 NHY524311:NHZ524311 NRU524311:NRV524311 OBQ524311:OBR524311 OLM524311:OLN524311 OVI524311:OVJ524311 PFE524311:PFF524311 PPA524311:PPB524311 PYW524311:PYX524311 QIS524311:QIT524311 QSO524311:QSP524311 RCK524311:RCL524311 RMG524311:RMH524311 RWC524311:RWD524311 SFY524311:SFZ524311 SPU524311:SPV524311 SZQ524311:SZR524311 TJM524311:TJN524311 TTI524311:TTJ524311 UDE524311:UDF524311 UNA524311:UNB524311 UWW524311:UWX524311 VGS524311:VGT524311 VQO524311:VQP524311 WAK524311:WAL524311 WKG524311:WKH524311 WUC524311:WUD524311 B589847:C589847 HQ589847:HR589847 RM589847:RN589847 ABI589847:ABJ589847 ALE589847:ALF589847 AVA589847:AVB589847 BEW589847:BEX589847 BOS589847:BOT589847 BYO589847:BYP589847 CIK589847:CIL589847 CSG589847:CSH589847 DCC589847:DCD589847 DLY589847:DLZ589847 DVU589847:DVV589847 EFQ589847:EFR589847 EPM589847:EPN589847 EZI589847:EZJ589847 FJE589847:FJF589847 FTA589847:FTB589847 GCW589847:GCX589847 GMS589847:GMT589847 GWO589847:GWP589847 HGK589847:HGL589847 HQG589847:HQH589847 IAC589847:IAD589847 IJY589847:IJZ589847 ITU589847:ITV589847 JDQ589847:JDR589847 JNM589847:JNN589847 JXI589847:JXJ589847 KHE589847:KHF589847 KRA589847:KRB589847 LAW589847:LAX589847 LKS589847:LKT589847 LUO589847:LUP589847 MEK589847:MEL589847 MOG589847:MOH589847 MYC589847:MYD589847 NHY589847:NHZ589847 NRU589847:NRV589847 OBQ589847:OBR589847 OLM589847:OLN589847 OVI589847:OVJ589847 PFE589847:PFF589847 PPA589847:PPB589847 PYW589847:PYX589847 QIS589847:QIT589847 QSO589847:QSP589847 RCK589847:RCL589847 RMG589847:RMH589847 RWC589847:RWD589847 SFY589847:SFZ589847 SPU589847:SPV589847 SZQ589847:SZR589847 TJM589847:TJN589847 TTI589847:TTJ589847 UDE589847:UDF589847 UNA589847:UNB589847 UWW589847:UWX589847 VGS589847:VGT589847 VQO589847:VQP589847 WAK589847:WAL589847 WKG589847:WKH589847 WUC589847:WUD589847 B655383:C655383 HQ655383:HR655383 RM655383:RN655383 ABI655383:ABJ655383 ALE655383:ALF655383 AVA655383:AVB655383 BEW655383:BEX655383 BOS655383:BOT655383 BYO655383:BYP655383 CIK655383:CIL655383 CSG655383:CSH655383 DCC655383:DCD655383 DLY655383:DLZ655383 DVU655383:DVV655383 EFQ655383:EFR655383 EPM655383:EPN655383 EZI655383:EZJ655383 FJE655383:FJF655383 FTA655383:FTB655383 GCW655383:GCX655383 GMS655383:GMT655383 GWO655383:GWP655383 HGK655383:HGL655383 HQG655383:HQH655383 IAC655383:IAD655383 IJY655383:IJZ655383 ITU655383:ITV655383 JDQ655383:JDR655383 JNM655383:JNN655383 JXI655383:JXJ655383 KHE655383:KHF655383 KRA655383:KRB655383 LAW655383:LAX655383 LKS655383:LKT655383 LUO655383:LUP655383 MEK655383:MEL655383 MOG655383:MOH655383 MYC655383:MYD655383 NHY655383:NHZ655383 NRU655383:NRV655383 OBQ655383:OBR655383 OLM655383:OLN655383 OVI655383:OVJ655383 PFE655383:PFF655383 PPA655383:PPB655383 PYW655383:PYX655383 QIS655383:QIT655383 QSO655383:QSP655383 RCK655383:RCL655383 RMG655383:RMH655383 RWC655383:RWD655383 SFY655383:SFZ655383 SPU655383:SPV655383 SZQ655383:SZR655383 TJM655383:TJN655383 TTI655383:TTJ655383 UDE655383:UDF655383 UNA655383:UNB655383 UWW655383:UWX655383 VGS655383:VGT655383 VQO655383:VQP655383 WAK655383:WAL655383 WKG655383:WKH655383 WUC655383:WUD655383 B720919:C720919 HQ720919:HR720919 RM720919:RN720919 ABI720919:ABJ720919 ALE720919:ALF720919 AVA720919:AVB720919 BEW720919:BEX720919 BOS720919:BOT720919 BYO720919:BYP720919 CIK720919:CIL720919 CSG720919:CSH720919 DCC720919:DCD720919 DLY720919:DLZ720919 DVU720919:DVV720919 EFQ720919:EFR720919 EPM720919:EPN720919 EZI720919:EZJ720919 FJE720919:FJF720919 FTA720919:FTB720919 GCW720919:GCX720919 GMS720919:GMT720919 GWO720919:GWP720919 HGK720919:HGL720919 HQG720919:HQH720919 IAC720919:IAD720919 IJY720919:IJZ720919 ITU720919:ITV720919 JDQ720919:JDR720919 JNM720919:JNN720919 JXI720919:JXJ720919 KHE720919:KHF720919 KRA720919:KRB720919 LAW720919:LAX720919 LKS720919:LKT720919 LUO720919:LUP720919 MEK720919:MEL720919 MOG720919:MOH720919 MYC720919:MYD720919 NHY720919:NHZ720919 NRU720919:NRV720919 OBQ720919:OBR720919 OLM720919:OLN720919 OVI720919:OVJ720919 PFE720919:PFF720919 PPA720919:PPB720919 PYW720919:PYX720919 QIS720919:QIT720919 QSO720919:QSP720919 RCK720919:RCL720919 RMG720919:RMH720919 RWC720919:RWD720919 SFY720919:SFZ720919 SPU720919:SPV720919 SZQ720919:SZR720919 TJM720919:TJN720919 TTI720919:TTJ720919 UDE720919:UDF720919 UNA720919:UNB720919 UWW720919:UWX720919 VGS720919:VGT720919 VQO720919:VQP720919 WAK720919:WAL720919 WKG720919:WKH720919 WUC720919:WUD720919 B786455:C786455 HQ786455:HR786455 RM786455:RN786455 ABI786455:ABJ786455 ALE786455:ALF786455 AVA786455:AVB786455 BEW786455:BEX786455 BOS786455:BOT786455 BYO786455:BYP786455 CIK786455:CIL786455 CSG786455:CSH786455 DCC786455:DCD786455 DLY786455:DLZ786455 DVU786455:DVV786455 EFQ786455:EFR786455 EPM786455:EPN786455 EZI786455:EZJ786455 FJE786455:FJF786455 FTA786455:FTB786455 GCW786455:GCX786455 GMS786455:GMT786455 GWO786455:GWP786455 HGK786455:HGL786455 HQG786455:HQH786455 IAC786455:IAD786455 IJY786455:IJZ786455 ITU786455:ITV786455 JDQ786455:JDR786455 JNM786455:JNN786455 JXI786455:JXJ786455 KHE786455:KHF786455 KRA786455:KRB786455 LAW786455:LAX786455 LKS786455:LKT786455 LUO786455:LUP786455 MEK786455:MEL786455 MOG786455:MOH786455 MYC786455:MYD786455 NHY786455:NHZ786455 NRU786455:NRV786455 OBQ786455:OBR786455 OLM786455:OLN786455 OVI786455:OVJ786455 PFE786455:PFF786455 PPA786455:PPB786455 PYW786455:PYX786455 QIS786455:QIT786455 QSO786455:QSP786455 RCK786455:RCL786455 RMG786455:RMH786455 RWC786455:RWD786455 SFY786455:SFZ786455 SPU786455:SPV786455 SZQ786455:SZR786455 TJM786455:TJN786455 TTI786455:TTJ786455 UDE786455:UDF786455 UNA786455:UNB786455 UWW786455:UWX786455 VGS786455:VGT786455 VQO786455:VQP786455 WAK786455:WAL786455 WKG786455:WKH786455 WUC786455:WUD786455 B851991:C851991 HQ851991:HR851991 RM851991:RN851991 ABI851991:ABJ851991 ALE851991:ALF851991 AVA851991:AVB851991 BEW851991:BEX851991 BOS851991:BOT851991 BYO851991:BYP851991 CIK851991:CIL851991 CSG851991:CSH851991 DCC851991:DCD851991 DLY851991:DLZ851991 DVU851991:DVV851991 EFQ851991:EFR851991 EPM851991:EPN851991 EZI851991:EZJ851991 FJE851991:FJF851991 FTA851991:FTB851991 GCW851991:GCX851991 GMS851991:GMT851991 GWO851991:GWP851991 HGK851991:HGL851991 HQG851991:HQH851991 IAC851991:IAD851991 IJY851991:IJZ851991 ITU851991:ITV851991 JDQ851991:JDR851991 JNM851991:JNN851991 JXI851991:JXJ851991 KHE851991:KHF851991 KRA851991:KRB851991 LAW851991:LAX851991 LKS851991:LKT851991 LUO851991:LUP851991 MEK851991:MEL851991 MOG851991:MOH851991 MYC851991:MYD851991 NHY851991:NHZ851991 NRU851991:NRV851991 OBQ851991:OBR851991 OLM851991:OLN851991 OVI851991:OVJ851991 PFE851991:PFF851991 PPA851991:PPB851991 PYW851991:PYX851991 QIS851991:QIT851991 QSO851991:QSP851991 RCK851991:RCL851991 RMG851991:RMH851991 RWC851991:RWD851991 SFY851991:SFZ851991 SPU851991:SPV851991 SZQ851991:SZR851991 TJM851991:TJN851991 TTI851991:TTJ851991 UDE851991:UDF851991 UNA851991:UNB851991 UWW851991:UWX851991 VGS851991:VGT851991 VQO851991:VQP851991 WAK851991:WAL851991 WKG851991:WKH851991 WUC851991:WUD851991 B917527:C917527 HQ917527:HR917527 RM917527:RN917527 ABI917527:ABJ917527 ALE917527:ALF917527 AVA917527:AVB917527 BEW917527:BEX917527 BOS917527:BOT917527 BYO917527:BYP917527 CIK917527:CIL917527 CSG917527:CSH917527 DCC917527:DCD917527 DLY917527:DLZ917527 DVU917527:DVV917527 EFQ917527:EFR917527 EPM917527:EPN917527 EZI917527:EZJ917527 FJE917527:FJF917527 FTA917527:FTB917527 GCW917527:GCX917527 GMS917527:GMT917527 GWO917527:GWP917527 HGK917527:HGL917527 HQG917527:HQH917527 IAC917527:IAD917527 IJY917527:IJZ917527 ITU917527:ITV917527 JDQ917527:JDR917527 JNM917527:JNN917527 JXI917527:JXJ917527 KHE917527:KHF917527 KRA917527:KRB917527 LAW917527:LAX917527 LKS917527:LKT917527 LUO917527:LUP917527 MEK917527:MEL917527 MOG917527:MOH917527 MYC917527:MYD917527 NHY917527:NHZ917527 NRU917527:NRV917527 OBQ917527:OBR917527 OLM917527:OLN917527 OVI917527:OVJ917527 PFE917527:PFF917527 PPA917527:PPB917527 PYW917527:PYX917527 QIS917527:QIT917527 QSO917527:QSP917527 RCK917527:RCL917527 RMG917527:RMH917527 RWC917527:RWD917527 SFY917527:SFZ917527 SPU917527:SPV917527 SZQ917527:SZR917527 TJM917527:TJN917527 TTI917527:TTJ917527 UDE917527:UDF917527 UNA917527:UNB917527 UWW917527:UWX917527 VGS917527:VGT917527 VQO917527:VQP917527 WAK917527:WAL917527 WKG917527:WKH917527 WUC917527:WUD917527 B983063:C983063 HQ983063:HR983063 RM983063:RN983063 ABI983063:ABJ983063 ALE983063:ALF983063 AVA983063:AVB983063 BEW983063:BEX983063 BOS983063:BOT983063 BYO983063:BYP983063 CIK983063:CIL983063 CSG983063:CSH983063 DCC983063:DCD983063 DLY983063:DLZ983063 DVU983063:DVV983063 EFQ983063:EFR983063 EPM983063:EPN983063 EZI983063:EZJ983063 FJE983063:FJF983063 FTA983063:FTB983063 GCW983063:GCX983063 GMS983063:GMT983063 GWO983063:GWP983063 HGK983063:HGL983063 HQG983063:HQH983063 IAC983063:IAD983063 IJY983063:IJZ983063 ITU983063:ITV983063 JDQ983063:JDR983063 JNM983063:JNN983063 JXI983063:JXJ983063 KHE983063:KHF983063 KRA983063:KRB983063 LAW983063:LAX983063 LKS983063:LKT983063 LUO983063:LUP983063 MEK983063:MEL983063 MOG983063:MOH983063 MYC983063:MYD983063 NHY983063:NHZ983063 NRU983063:NRV983063 OBQ983063:OBR983063 OLM983063:OLN983063 OVI983063:OVJ983063 PFE983063:PFF983063 PPA983063:PPB983063 PYW983063:PYX983063 QIS983063:QIT983063 QSO983063:QSP983063 RCK983063:RCL983063 RMG983063:RMH983063 RWC983063:RWD983063 SFY983063:SFZ983063 SPU983063:SPV983063 SZQ983063:SZR983063 TJM983063:TJN983063 TTI983063:TTJ983063 UDE983063:UDF983063 UNA983063:UNB983063 UWW983063:UWX983063 VGS983063:VGT983063 VQO983063:VQP983063 WAK983063:WAL983063 WKG983063:WKH983063 WUC983063:WUD983063 C30 HR30 RN30 ABJ30 ALF30 AVB30 BEX30 BOT30 BYP30 CIL30 CSH30 DCD30 DLZ30 DVV30 EFR30 EPN30 EZJ30 FJF30 FTB30 GCX30 GMT30 GWP30 HGL30 HQH30 IAD30 IJZ30 ITV30 JDR30 JNN30 JXJ30 KHF30 KRB30 LAX30 LKT30 LUP30 MEL30 MOH30 MYD30 NHZ30 NRV30 OBR30 OLN30 OVJ30 PFF30 PPB30 PYX30 QIT30 QSP30 RCL30 RMH30 RWD30 SFZ30 SPV30 SZR30 TJN30 TTJ30 UDF30 UNB30 UWX30 VGT30 VQP30 WAL30 WKH30 WUD30 C65563 HR65563 RN65563 ABJ65563 ALF65563 AVB65563 BEX65563 BOT65563 BYP65563 CIL65563 CSH65563 DCD65563 DLZ65563 DVV65563 EFR65563 EPN65563 EZJ65563 FJF65563 FTB65563 GCX65563 GMT65563 GWP65563 HGL65563 HQH65563 IAD65563 IJZ65563 ITV65563 JDR65563 JNN65563 JXJ65563 KHF65563 KRB65563 LAX65563 LKT65563 LUP65563 MEL65563 MOH65563 MYD65563 NHZ65563 NRV65563 OBR65563 OLN65563 OVJ65563 PFF65563 PPB65563 PYX65563 QIT65563 QSP65563 RCL65563 RMH65563 RWD65563 SFZ65563 SPV65563 SZR65563 TJN65563 TTJ65563 UDF65563 UNB65563 UWX65563 VGT65563 VQP65563 WAL65563 WKH65563 WUD65563 C131099 HR131099 RN131099 ABJ131099 ALF131099 AVB131099 BEX131099 BOT131099 BYP131099 CIL131099 CSH131099 DCD131099 DLZ131099 DVV131099 EFR131099 EPN131099 EZJ131099 FJF131099 FTB131099 GCX131099 GMT131099 GWP131099 HGL131099 HQH131099 IAD131099 IJZ131099 ITV131099 JDR131099 JNN131099 JXJ131099 KHF131099 KRB131099 LAX131099 LKT131099 LUP131099 MEL131099 MOH131099 MYD131099 NHZ131099 NRV131099 OBR131099 OLN131099 OVJ131099 PFF131099 PPB131099 PYX131099 QIT131099 QSP131099 RCL131099 RMH131099 RWD131099 SFZ131099 SPV131099 SZR131099 TJN131099 TTJ131099 UDF131099 UNB131099 UWX131099 VGT131099 VQP131099 WAL131099 WKH131099 WUD131099 C196635 HR196635 RN196635 ABJ196635 ALF196635 AVB196635 BEX196635 BOT196635 BYP196635 CIL196635 CSH196635 DCD196635 DLZ196635 DVV196635 EFR196635 EPN196635 EZJ196635 FJF196635 FTB196635 GCX196635 GMT196635 GWP196635 HGL196635 HQH196635 IAD196635 IJZ196635 ITV196635 JDR196635 JNN196635 JXJ196635 KHF196635 KRB196635 LAX196635 LKT196635 LUP196635 MEL196635 MOH196635 MYD196635 NHZ196635 NRV196635 OBR196635 OLN196635 OVJ196635 PFF196635 PPB196635 PYX196635 QIT196635 QSP196635 RCL196635 RMH196635 RWD196635 SFZ196635 SPV196635 SZR196635 TJN196635 TTJ196635 UDF196635 UNB196635 UWX196635 VGT196635 VQP196635 WAL196635 WKH196635 WUD196635 C262171 HR262171 RN262171 ABJ262171 ALF262171 AVB262171 BEX262171 BOT262171 BYP262171 CIL262171 CSH262171 DCD262171 DLZ262171 DVV262171 EFR262171 EPN262171 EZJ262171 FJF262171 FTB262171 GCX262171 GMT262171 GWP262171 HGL262171 HQH262171 IAD262171 IJZ262171 ITV262171 JDR262171 JNN262171 JXJ262171 KHF262171 KRB262171 LAX262171 LKT262171 LUP262171 MEL262171 MOH262171 MYD262171 NHZ262171 NRV262171 OBR262171 OLN262171 OVJ262171 PFF262171 PPB262171 PYX262171 QIT262171 QSP262171 RCL262171 RMH262171 RWD262171 SFZ262171 SPV262171 SZR262171 TJN262171 TTJ262171 UDF262171 UNB262171 UWX262171 VGT262171 VQP262171 WAL262171 WKH262171 WUD262171 C327707 HR327707 RN327707 ABJ327707 ALF327707 AVB327707 BEX327707 BOT327707 BYP327707 CIL327707 CSH327707 DCD327707 DLZ327707 DVV327707 EFR327707 EPN327707 EZJ327707 FJF327707 FTB327707 GCX327707 GMT327707 GWP327707 HGL327707 HQH327707 IAD327707 IJZ327707 ITV327707 JDR327707 JNN327707 JXJ327707 KHF327707 KRB327707 LAX327707 LKT327707 LUP327707 MEL327707 MOH327707 MYD327707 NHZ327707 NRV327707 OBR327707 OLN327707 OVJ327707 PFF327707 PPB327707 PYX327707 QIT327707 QSP327707 RCL327707 RMH327707 RWD327707 SFZ327707 SPV327707 SZR327707 TJN327707 TTJ327707 UDF327707 UNB327707 UWX327707 VGT327707 VQP327707 WAL327707 WKH327707 WUD327707 C393243 HR393243 RN393243 ABJ393243 ALF393243 AVB393243 BEX393243 BOT393243 BYP393243 CIL393243 CSH393243 DCD393243 DLZ393243 DVV393243 EFR393243 EPN393243 EZJ393243 FJF393243 FTB393243 GCX393243 GMT393243 GWP393243 HGL393243 HQH393243 IAD393243 IJZ393243 ITV393243 JDR393243 JNN393243 JXJ393243 KHF393243 KRB393243 LAX393243 LKT393243 LUP393243 MEL393243 MOH393243 MYD393243 NHZ393243 NRV393243 OBR393243 OLN393243 OVJ393243 PFF393243 PPB393243 PYX393243 QIT393243 QSP393243 RCL393243 RMH393243 RWD393243 SFZ393243 SPV393243 SZR393243 TJN393243 TTJ393243 UDF393243 UNB393243 UWX393243 VGT393243 VQP393243 WAL393243 WKH393243 WUD393243 C458779 HR458779 RN458779 ABJ458779 ALF458779 AVB458779 BEX458779 BOT458779 BYP458779 CIL458779 CSH458779 DCD458779 DLZ458779 DVV458779 EFR458779 EPN458779 EZJ458779 FJF458779 FTB458779 GCX458779 GMT458779 GWP458779 HGL458779 HQH458779 IAD458779 IJZ458779 ITV458779 JDR458779 JNN458779 JXJ458779 KHF458779 KRB458779 LAX458779 LKT458779 LUP458779 MEL458779 MOH458779 MYD458779 NHZ458779 NRV458779 OBR458779 OLN458779 OVJ458779 PFF458779 PPB458779 PYX458779 QIT458779 QSP458779 RCL458779 RMH458779 RWD458779 SFZ458779 SPV458779 SZR458779 TJN458779 TTJ458779 UDF458779 UNB458779 UWX458779 VGT458779 VQP458779 WAL458779 WKH458779 WUD458779 C524315 HR524315 RN524315 ABJ524315 ALF524315 AVB524315 BEX524315 BOT524315 BYP524315 CIL524315 CSH524315 DCD524315 DLZ524315 DVV524315 EFR524315 EPN524315 EZJ524315 FJF524315 FTB524315 GCX524315 GMT524315 GWP524315 HGL524315 HQH524315 IAD524315 IJZ524315 ITV524315 JDR524315 JNN524315 JXJ524315 KHF524315 KRB524315 LAX524315 LKT524315 LUP524315 MEL524315 MOH524315 MYD524315 NHZ524315 NRV524315 OBR524315 OLN524315 OVJ524315 PFF524315 PPB524315 PYX524315 QIT524315 QSP524315 RCL524315 RMH524315 RWD524315 SFZ524315 SPV524315 SZR524315 TJN524315 TTJ524315 UDF524315 UNB524315 UWX524315 VGT524315 VQP524315 WAL524315 WKH524315 WUD524315 C589851 HR589851 RN589851 ABJ589851 ALF589851 AVB589851 BEX589851 BOT589851 BYP589851 CIL589851 CSH589851 DCD589851 DLZ589851 DVV589851 EFR589851 EPN589851 EZJ589851 FJF589851 FTB589851 GCX589851 GMT589851 GWP589851 HGL589851 HQH589851 IAD589851 IJZ589851 ITV589851 JDR589851 JNN589851 JXJ589851 KHF589851 KRB589851 LAX589851 LKT589851 LUP589851 MEL589851 MOH589851 MYD589851 NHZ589851 NRV589851 OBR589851 OLN589851 OVJ589851 PFF589851 PPB589851 PYX589851 QIT589851 QSP589851 RCL589851 RMH589851 RWD589851 SFZ589851 SPV589851 SZR589851 TJN589851 TTJ589851 UDF589851 UNB589851 UWX589851 VGT589851 VQP589851 WAL589851 WKH589851 WUD589851 C655387 HR655387 RN655387 ABJ655387 ALF655387 AVB655387 BEX655387 BOT655387 BYP655387 CIL655387 CSH655387 DCD655387 DLZ655387 DVV655387 EFR655387 EPN655387 EZJ655387 FJF655387 FTB655387 GCX655387 GMT655387 GWP655387 HGL655387 HQH655387 IAD655387 IJZ655387 ITV655387 JDR655387 JNN655387 JXJ655387 KHF655387 KRB655387 LAX655387 LKT655387 LUP655387 MEL655387 MOH655387 MYD655387 NHZ655387 NRV655387 OBR655387 OLN655387 OVJ655387 PFF655387 PPB655387 PYX655387 QIT655387 QSP655387 RCL655387 RMH655387 RWD655387 SFZ655387 SPV655387 SZR655387 TJN655387 TTJ655387 UDF655387 UNB655387 UWX655387 VGT655387 VQP655387 WAL655387 WKH655387 WUD655387 C720923 HR720923 RN720923 ABJ720923 ALF720923 AVB720923 BEX720923 BOT720923 BYP720923 CIL720923 CSH720923 DCD720923 DLZ720923 DVV720923 EFR720923 EPN720923 EZJ720923 FJF720923 FTB720923 GCX720923 GMT720923 GWP720923 HGL720923 HQH720923 IAD720923 IJZ720923 ITV720923 JDR720923 JNN720923 JXJ720923 KHF720923 KRB720923 LAX720923 LKT720923 LUP720923 MEL720923 MOH720923 MYD720923 NHZ720923 NRV720923 OBR720923 OLN720923 OVJ720923 PFF720923 PPB720923 PYX720923 QIT720923 QSP720923 RCL720923 RMH720923 RWD720923 SFZ720923 SPV720923 SZR720923 TJN720923 TTJ720923 UDF720923 UNB720923 UWX720923 VGT720923 VQP720923 WAL720923 WKH720923 WUD720923 C786459 HR786459 RN786459 ABJ786459 ALF786459 AVB786459 BEX786459 BOT786459 BYP786459 CIL786459 CSH786459 DCD786459 DLZ786459 DVV786459 EFR786459 EPN786459 EZJ786459 FJF786459 FTB786459 GCX786459 GMT786459 GWP786459 HGL786459 HQH786459 IAD786459 IJZ786459 ITV786459 JDR786459 JNN786459 JXJ786459 KHF786459 KRB786459 LAX786459 LKT786459 LUP786459 MEL786459 MOH786459 MYD786459 NHZ786459 NRV786459 OBR786459 OLN786459 OVJ786459 PFF786459 PPB786459 PYX786459 QIT786459 QSP786459 RCL786459 RMH786459 RWD786459 SFZ786459 SPV786459 SZR786459 TJN786459 TTJ786459 UDF786459 UNB786459 UWX786459 VGT786459 VQP786459 WAL786459 WKH786459 WUD786459 C851995 HR851995 RN851995 ABJ851995 ALF851995 AVB851995 BEX851995 BOT851995 BYP851995 CIL851995 CSH851995 DCD851995 DLZ851995 DVV851995 EFR851995 EPN851995 EZJ851995 FJF851995 FTB851995 GCX851995 GMT851995 GWP851995 HGL851995 HQH851995 IAD851995 IJZ851995 ITV851995 JDR851995 JNN851995 JXJ851995 KHF851995 KRB851995 LAX851995 LKT851995 LUP851995 MEL851995 MOH851995 MYD851995 NHZ851995 NRV851995 OBR851995 OLN851995 OVJ851995 PFF851995 PPB851995 PYX851995 QIT851995 QSP851995 RCL851995 RMH851995 RWD851995 SFZ851995 SPV851995 SZR851995 TJN851995 TTJ851995 UDF851995 UNB851995 UWX851995 VGT851995 VQP851995 WAL851995 WKH851995 WUD851995 C917531 HR917531 RN917531 ABJ917531 ALF917531 AVB917531 BEX917531 BOT917531 BYP917531 CIL917531 CSH917531 DCD917531 DLZ917531 DVV917531 EFR917531 EPN917531 EZJ917531 FJF917531 FTB917531 GCX917531 GMT917531 GWP917531 HGL917531 HQH917531 IAD917531 IJZ917531 ITV917531 JDR917531 JNN917531 JXJ917531 KHF917531 KRB917531 LAX917531 LKT917531 LUP917531 MEL917531 MOH917531 MYD917531 NHZ917531 NRV917531 OBR917531 OLN917531 OVJ917531 PFF917531 PPB917531 PYX917531 QIT917531 QSP917531 RCL917531 RMH917531 RWD917531 SFZ917531 SPV917531 SZR917531 TJN917531 TTJ917531 UDF917531 UNB917531 UWX917531 VGT917531 VQP917531 WAL917531 WKH917531 WUD917531 C983067 HR983067 RN983067 ABJ983067 ALF983067 AVB983067 BEX983067 BOT983067 BYP983067 CIL983067 CSH983067 DCD983067 DLZ983067 DVV983067 EFR983067 EPN983067 EZJ983067 FJF983067 FTB983067 GCX983067 GMT983067 GWP983067 HGL983067 HQH983067 IAD983067 IJZ983067 ITV983067 JDR983067 JNN983067 JXJ983067 KHF983067 KRB983067 LAX983067 LKT983067 LUP983067 MEL983067 MOH983067 MYD983067 NHZ983067 NRV983067 OBR983067 OLN983067 OVJ983067 PFF983067 PPB983067 PYX983067 QIT983067 QSP983067 RCL983067 RMH983067 RWD983067 SFZ983067 SPV983067 SZR983067 TJN983067 TTJ983067 UDF983067 UNB983067 UWX983067 VGT983067 VQP983067 WAL983067 WKH983067 WUD983067 C32:C34 HR32:HR34 RN32:RN34 ABJ32:ABJ34 ALF32:ALF34 AVB32:AVB34 BEX32:BEX34 BOT32:BOT34 BYP32:BYP34 CIL32:CIL34 CSH32:CSH34 DCD32:DCD34 DLZ32:DLZ34 DVV32:DVV34 EFR32:EFR34 EPN32:EPN34 EZJ32:EZJ34 FJF32:FJF34 FTB32:FTB34 GCX32:GCX34 GMT32:GMT34 GWP32:GWP34 HGL32:HGL34 HQH32:HQH34 IAD32:IAD34 IJZ32:IJZ34 ITV32:ITV34 JDR32:JDR34 JNN32:JNN34 JXJ32:JXJ34 KHF32:KHF34 KRB32:KRB34 LAX32:LAX34 LKT32:LKT34 LUP32:LUP34 MEL32:MEL34 MOH32:MOH34 MYD32:MYD34 NHZ32:NHZ34 NRV32:NRV34 OBR32:OBR34 OLN32:OLN34 OVJ32:OVJ34 PFF32:PFF34 PPB32:PPB34 PYX32:PYX34 QIT32:QIT34 QSP32:QSP34 RCL32:RCL34 RMH32:RMH34 RWD32:RWD34 SFZ32:SFZ34 SPV32:SPV34 SZR32:SZR34 TJN32:TJN34 TTJ32:TTJ34 UDF32:UDF34 UNB32:UNB34 UWX32:UWX34 VGT32:VGT34 VQP32:VQP34 WAL32:WAL34 WKH32:WKH34 WUD32:WUD34 C65565:C65567 HR65565:HR65567 RN65565:RN65567 ABJ65565:ABJ65567 ALF65565:ALF65567 AVB65565:AVB65567 BEX65565:BEX65567 BOT65565:BOT65567 BYP65565:BYP65567 CIL65565:CIL65567 CSH65565:CSH65567 DCD65565:DCD65567 DLZ65565:DLZ65567 DVV65565:DVV65567 EFR65565:EFR65567 EPN65565:EPN65567 EZJ65565:EZJ65567 FJF65565:FJF65567 FTB65565:FTB65567 GCX65565:GCX65567 GMT65565:GMT65567 GWP65565:GWP65567 HGL65565:HGL65567 HQH65565:HQH65567 IAD65565:IAD65567 IJZ65565:IJZ65567 ITV65565:ITV65567 JDR65565:JDR65567 JNN65565:JNN65567 JXJ65565:JXJ65567 KHF65565:KHF65567 KRB65565:KRB65567 LAX65565:LAX65567 LKT65565:LKT65567 LUP65565:LUP65567 MEL65565:MEL65567 MOH65565:MOH65567 MYD65565:MYD65567 NHZ65565:NHZ65567 NRV65565:NRV65567 OBR65565:OBR65567 OLN65565:OLN65567 OVJ65565:OVJ65567 PFF65565:PFF65567 PPB65565:PPB65567 PYX65565:PYX65567 QIT65565:QIT65567 QSP65565:QSP65567 RCL65565:RCL65567 RMH65565:RMH65567 RWD65565:RWD65567 SFZ65565:SFZ65567 SPV65565:SPV65567 SZR65565:SZR65567 TJN65565:TJN65567 TTJ65565:TTJ65567 UDF65565:UDF65567 UNB65565:UNB65567 UWX65565:UWX65567 VGT65565:VGT65567 VQP65565:VQP65567 WAL65565:WAL65567 WKH65565:WKH65567 WUD65565:WUD65567 C131101:C131103 HR131101:HR131103 RN131101:RN131103 ABJ131101:ABJ131103 ALF131101:ALF131103 AVB131101:AVB131103 BEX131101:BEX131103 BOT131101:BOT131103 BYP131101:BYP131103 CIL131101:CIL131103 CSH131101:CSH131103 DCD131101:DCD131103 DLZ131101:DLZ131103 DVV131101:DVV131103 EFR131101:EFR131103 EPN131101:EPN131103 EZJ131101:EZJ131103 FJF131101:FJF131103 FTB131101:FTB131103 GCX131101:GCX131103 GMT131101:GMT131103 GWP131101:GWP131103 HGL131101:HGL131103 HQH131101:HQH131103 IAD131101:IAD131103 IJZ131101:IJZ131103 ITV131101:ITV131103 JDR131101:JDR131103 JNN131101:JNN131103 JXJ131101:JXJ131103 KHF131101:KHF131103 KRB131101:KRB131103 LAX131101:LAX131103 LKT131101:LKT131103 LUP131101:LUP131103 MEL131101:MEL131103 MOH131101:MOH131103 MYD131101:MYD131103 NHZ131101:NHZ131103 NRV131101:NRV131103 OBR131101:OBR131103 OLN131101:OLN131103 OVJ131101:OVJ131103 PFF131101:PFF131103 PPB131101:PPB131103 PYX131101:PYX131103 QIT131101:QIT131103 QSP131101:QSP131103 RCL131101:RCL131103 RMH131101:RMH131103 RWD131101:RWD131103 SFZ131101:SFZ131103 SPV131101:SPV131103 SZR131101:SZR131103 TJN131101:TJN131103 TTJ131101:TTJ131103 UDF131101:UDF131103 UNB131101:UNB131103 UWX131101:UWX131103 VGT131101:VGT131103 VQP131101:VQP131103 WAL131101:WAL131103 WKH131101:WKH131103 WUD131101:WUD131103 C196637:C196639 HR196637:HR196639 RN196637:RN196639 ABJ196637:ABJ196639 ALF196637:ALF196639 AVB196637:AVB196639 BEX196637:BEX196639 BOT196637:BOT196639 BYP196637:BYP196639 CIL196637:CIL196639 CSH196637:CSH196639 DCD196637:DCD196639 DLZ196637:DLZ196639 DVV196637:DVV196639 EFR196637:EFR196639 EPN196637:EPN196639 EZJ196637:EZJ196639 FJF196637:FJF196639 FTB196637:FTB196639 GCX196637:GCX196639 GMT196637:GMT196639 GWP196637:GWP196639 HGL196637:HGL196639 HQH196637:HQH196639 IAD196637:IAD196639 IJZ196637:IJZ196639 ITV196637:ITV196639 JDR196637:JDR196639 JNN196637:JNN196639 JXJ196637:JXJ196639 KHF196637:KHF196639 KRB196637:KRB196639 LAX196637:LAX196639 LKT196637:LKT196639 LUP196637:LUP196639 MEL196637:MEL196639 MOH196637:MOH196639 MYD196637:MYD196639 NHZ196637:NHZ196639 NRV196637:NRV196639 OBR196637:OBR196639 OLN196637:OLN196639 OVJ196637:OVJ196639 PFF196637:PFF196639 PPB196637:PPB196639 PYX196637:PYX196639 QIT196637:QIT196639 QSP196637:QSP196639 RCL196637:RCL196639 RMH196637:RMH196639 RWD196637:RWD196639 SFZ196637:SFZ196639 SPV196637:SPV196639 SZR196637:SZR196639 TJN196637:TJN196639 TTJ196637:TTJ196639 UDF196637:UDF196639 UNB196637:UNB196639 UWX196637:UWX196639 VGT196637:VGT196639 VQP196637:VQP196639 WAL196637:WAL196639 WKH196637:WKH196639 WUD196637:WUD196639 C262173:C262175 HR262173:HR262175 RN262173:RN262175 ABJ262173:ABJ262175 ALF262173:ALF262175 AVB262173:AVB262175 BEX262173:BEX262175 BOT262173:BOT262175 BYP262173:BYP262175 CIL262173:CIL262175 CSH262173:CSH262175 DCD262173:DCD262175 DLZ262173:DLZ262175 DVV262173:DVV262175 EFR262173:EFR262175 EPN262173:EPN262175 EZJ262173:EZJ262175 FJF262173:FJF262175 FTB262173:FTB262175 GCX262173:GCX262175 GMT262173:GMT262175 GWP262173:GWP262175 HGL262173:HGL262175 HQH262173:HQH262175 IAD262173:IAD262175 IJZ262173:IJZ262175 ITV262173:ITV262175 JDR262173:JDR262175 JNN262173:JNN262175 JXJ262173:JXJ262175 KHF262173:KHF262175 KRB262173:KRB262175 LAX262173:LAX262175 LKT262173:LKT262175 LUP262173:LUP262175 MEL262173:MEL262175 MOH262173:MOH262175 MYD262173:MYD262175 NHZ262173:NHZ262175 NRV262173:NRV262175 OBR262173:OBR262175 OLN262173:OLN262175 OVJ262173:OVJ262175 PFF262173:PFF262175 PPB262173:PPB262175 PYX262173:PYX262175 QIT262173:QIT262175 QSP262173:QSP262175 RCL262173:RCL262175 RMH262173:RMH262175 RWD262173:RWD262175 SFZ262173:SFZ262175 SPV262173:SPV262175 SZR262173:SZR262175 TJN262173:TJN262175 TTJ262173:TTJ262175 UDF262173:UDF262175 UNB262173:UNB262175 UWX262173:UWX262175 VGT262173:VGT262175 VQP262173:VQP262175 WAL262173:WAL262175 WKH262173:WKH262175 WUD262173:WUD262175 C327709:C327711 HR327709:HR327711 RN327709:RN327711 ABJ327709:ABJ327711 ALF327709:ALF327711 AVB327709:AVB327711 BEX327709:BEX327711 BOT327709:BOT327711 BYP327709:BYP327711 CIL327709:CIL327711 CSH327709:CSH327711 DCD327709:DCD327711 DLZ327709:DLZ327711 DVV327709:DVV327711 EFR327709:EFR327711 EPN327709:EPN327711 EZJ327709:EZJ327711 FJF327709:FJF327711 FTB327709:FTB327711 GCX327709:GCX327711 GMT327709:GMT327711 GWP327709:GWP327711 HGL327709:HGL327711 HQH327709:HQH327711 IAD327709:IAD327711 IJZ327709:IJZ327711 ITV327709:ITV327711 JDR327709:JDR327711 JNN327709:JNN327711 JXJ327709:JXJ327711 KHF327709:KHF327711 KRB327709:KRB327711 LAX327709:LAX327711 LKT327709:LKT327711 LUP327709:LUP327711 MEL327709:MEL327711 MOH327709:MOH327711 MYD327709:MYD327711 NHZ327709:NHZ327711 NRV327709:NRV327711 OBR327709:OBR327711 OLN327709:OLN327711 OVJ327709:OVJ327711 PFF327709:PFF327711 PPB327709:PPB327711 PYX327709:PYX327711 QIT327709:QIT327711 QSP327709:QSP327711 RCL327709:RCL327711 RMH327709:RMH327711 RWD327709:RWD327711 SFZ327709:SFZ327711 SPV327709:SPV327711 SZR327709:SZR327711 TJN327709:TJN327711 TTJ327709:TTJ327711 UDF327709:UDF327711 UNB327709:UNB327711 UWX327709:UWX327711 VGT327709:VGT327711 VQP327709:VQP327711 WAL327709:WAL327711 WKH327709:WKH327711 WUD327709:WUD327711 C393245:C393247 HR393245:HR393247 RN393245:RN393247 ABJ393245:ABJ393247 ALF393245:ALF393247 AVB393245:AVB393247 BEX393245:BEX393247 BOT393245:BOT393247 BYP393245:BYP393247 CIL393245:CIL393247 CSH393245:CSH393247 DCD393245:DCD393247 DLZ393245:DLZ393247 DVV393245:DVV393247 EFR393245:EFR393247 EPN393245:EPN393247 EZJ393245:EZJ393247 FJF393245:FJF393247 FTB393245:FTB393247 GCX393245:GCX393247 GMT393245:GMT393247 GWP393245:GWP393247 HGL393245:HGL393247 HQH393245:HQH393247 IAD393245:IAD393247 IJZ393245:IJZ393247 ITV393245:ITV393247 JDR393245:JDR393247 JNN393245:JNN393247 JXJ393245:JXJ393247 KHF393245:KHF393247 KRB393245:KRB393247 LAX393245:LAX393247 LKT393245:LKT393247 LUP393245:LUP393247 MEL393245:MEL393247 MOH393245:MOH393247 MYD393245:MYD393247 NHZ393245:NHZ393247 NRV393245:NRV393247 OBR393245:OBR393247 OLN393245:OLN393247 OVJ393245:OVJ393247 PFF393245:PFF393247 PPB393245:PPB393247 PYX393245:PYX393247 QIT393245:QIT393247 QSP393245:QSP393247 RCL393245:RCL393247 RMH393245:RMH393247 RWD393245:RWD393247 SFZ393245:SFZ393247 SPV393245:SPV393247 SZR393245:SZR393247 TJN393245:TJN393247 TTJ393245:TTJ393247 UDF393245:UDF393247 UNB393245:UNB393247 UWX393245:UWX393247 VGT393245:VGT393247 VQP393245:VQP393247 WAL393245:WAL393247 WKH393245:WKH393247 WUD393245:WUD393247 C458781:C458783 HR458781:HR458783 RN458781:RN458783 ABJ458781:ABJ458783 ALF458781:ALF458783 AVB458781:AVB458783 BEX458781:BEX458783 BOT458781:BOT458783 BYP458781:BYP458783 CIL458781:CIL458783 CSH458781:CSH458783 DCD458781:DCD458783 DLZ458781:DLZ458783 DVV458781:DVV458783 EFR458781:EFR458783 EPN458781:EPN458783 EZJ458781:EZJ458783 FJF458781:FJF458783 FTB458781:FTB458783 GCX458781:GCX458783 GMT458781:GMT458783 GWP458781:GWP458783 HGL458781:HGL458783 HQH458781:HQH458783 IAD458781:IAD458783 IJZ458781:IJZ458783 ITV458781:ITV458783 JDR458781:JDR458783 JNN458781:JNN458783 JXJ458781:JXJ458783 KHF458781:KHF458783 KRB458781:KRB458783 LAX458781:LAX458783 LKT458781:LKT458783 LUP458781:LUP458783 MEL458781:MEL458783 MOH458781:MOH458783 MYD458781:MYD458783 NHZ458781:NHZ458783 NRV458781:NRV458783 OBR458781:OBR458783 OLN458781:OLN458783 OVJ458781:OVJ458783 PFF458781:PFF458783 PPB458781:PPB458783 PYX458781:PYX458783 QIT458781:QIT458783 QSP458781:QSP458783 RCL458781:RCL458783 RMH458781:RMH458783 RWD458781:RWD458783 SFZ458781:SFZ458783 SPV458781:SPV458783 SZR458781:SZR458783 TJN458781:TJN458783 TTJ458781:TTJ458783 UDF458781:UDF458783 UNB458781:UNB458783 UWX458781:UWX458783 VGT458781:VGT458783 VQP458781:VQP458783 WAL458781:WAL458783 WKH458781:WKH458783 WUD458781:WUD458783 C524317:C524319 HR524317:HR524319 RN524317:RN524319 ABJ524317:ABJ524319 ALF524317:ALF524319 AVB524317:AVB524319 BEX524317:BEX524319 BOT524317:BOT524319 BYP524317:BYP524319 CIL524317:CIL524319 CSH524317:CSH524319 DCD524317:DCD524319 DLZ524317:DLZ524319 DVV524317:DVV524319 EFR524317:EFR524319 EPN524317:EPN524319 EZJ524317:EZJ524319 FJF524317:FJF524319 FTB524317:FTB524319 GCX524317:GCX524319 GMT524317:GMT524319 GWP524317:GWP524319 HGL524317:HGL524319 HQH524317:HQH524319 IAD524317:IAD524319 IJZ524317:IJZ524319 ITV524317:ITV524319 JDR524317:JDR524319 JNN524317:JNN524319 JXJ524317:JXJ524319 KHF524317:KHF524319 KRB524317:KRB524319 LAX524317:LAX524319 LKT524317:LKT524319 LUP524317:LUP524319 MEL524317:MEL524319 MOH524317:MOH524319 MYD524317:MYD524319 NHZ524317:NHZ524319 NRV524317:NRV524319 OBR524317:OBR524319 OLN524317:OLN524319 OVJ524317:OVJ524319 PFF524317:PFF524319 PPB524317:PPB524319 PYX524317:PYX524319 QIT524317:QIT524319 QSP524317:QSP524319 RCL524317:RCL524319 RMH524317:RMH524319 RWD524317:RWD524319 SFZ524317:SFZ524319 SPV524317:SPV524319 SZR524317:SZR524319 TJN524317:TJN524319 TTJ524317:TTJ524319 UDF524317:UDF524319 UNB524317:UNB524319 UWX524317:UWX524319 VGT524317:VGT524319 VQP524317:VQP524319 WAL524317:WAL524319 WKH524317:WKH524319 WUD524317:WUD524319 C589853:C589855 HR589853:HR589855 RN589853:RN589855 ABJ589853:ABJ589855 ALF589853:ALF589855 AVB589853:AVB589855 BEX589853:BEX589855 BOT589853:BOT589855 BYP589853:BYP589855 CIL589853:CIL589855 CSH589853:CSH589855 DCD589853:DCD589855 DLZ589853:DLZ589855 DVV589853:DVV589855 EFR589853:EFR589855 EPN589853:EPN589855 EZJ589853:EZJ589855 FJF589853:FJF589855 FTB589853:FTB589855 GCX589853:GCX589855 GMT589853:GMT589855 GWP589853:GWP589855 HGL589853:HGL589855 HQH589853:HQH589855 IAD589853:IAD589855 IJZ589853:IJZ589855 ITV589853:ITV589855 JDR589853:JDR589855 JNN589853:JNN589855 JXJ589853:JXJ589855 KHF589853:KHF589855 KRB589853:KRB589855 LAX589853:LAX589855 LKT589853:LKT589855 LUP589853:LUP589855 MEL589853:MEL589855 MOH589853:MOH589855 MYD589853:MYD589855 NHZ589853:NHZ589855 NRV589853:NRV589855 OBR589853:OBR589855 OLN589853:OLN589855 OVJ589853:OVJ589855 PFF589853:PFF589855 PPB589853:PPB589855 PYX589853:PYX589855 QIT589853:QIT589855 QSP589853:QSP589855 RCL589853:RCL589855 RMH589853:RMH589855 RWD589853:RWD589855 SFZ589853:SFZ589855 SPV589853:SPV589855 SZR589853:SZR589855 TJN589853:TJN589855 TTJ589853:TTJ589855 UDF589853:UDF589855 UNB589853:UNB589855 UWX589853:UWX589855 VGT589853:VGT589855 VQP589853:VQP589855 WAL589853:WAL589855 WKH589853:WKH589855 WUD589853:WUD589855 C655389:C655391 HR655389:HR655391 RN655389:RN655391 ABJ655389:ABJ655391 ALF655389:ALF655391 AVB655389:AVB655391 BEX655389:BEX655391 BOT655389:BOT655391 BYP655389:BYP655391 CIL655389:CIL655391 CSH655389:CSH655391 DCD655389:DCD655391 DLZ655389:DLZ655391 DVV655389:DVV655391 EFR655389:EFR655391 EPN655389:EPN655391 EZJ655389:EZJ655391 FJF655389:FJF655391 FTB655389:FTB655391 GCX655389:GCX655391 GMT655389:GMT655391 GWP655389:GWP655391 HGL655389:HGL655391 HQH655389:HQH655391 IAD655389:IAD655391 IJZ655389:IJZ655391 ITV655389:ITV655391 JDR655389:JDR655391 JNN655389:JNN655391 JXJ655389:JXJ655391 KHF655389:KHF655391 KRB655389:KRB655391 LAX655389:LAX655391 LKT655389:LKT655391 LUP655389:LUP655391 MEL655389:MEL655391 MOH655389:MOH655391 MYD655389:MYD655391 NHZ655389:NHZ655391 NRV655389:NRV655391 OBR655389:OBR655391 OLN655389:OLN655391 OVJ655389:OVJ655391 PFF655389:PFF655391 PPB655389:PPB655391 PYX655389:PYX655391 QIT655389:QIT655391 QSP655389:QSP655391 RCL655389:RCL655391 RMH655389:RMH655391 RWD655389:RWD655391 SFZ655389:SFZ655391 SPV655389:SPV655391 SZR655389:SZR655391 TJN655389:TJN655391 TTJ655389:TTJ655391 UDF655389:UDF655391 UNB655389:UNB655391 UWX655389:UWX655391 VGT655389:VGT655391 VQP655389:VQP655391 WAL655389:WAL655391 WKH655389:WKH655391 WUD655389:WUD655391 C720925:C720927 HR720925:HR720927 RN720925:RN720927 ABJ720925:ABJ720927 ALF720925:ALF720927 AVB720925:AVB720927 BEX720925:BEX720927 BOT720925:BOT720927 BYP720925:BYP720927 CIL720925:CIL720927 CSH720925:CSH720927 DCD720925:DCD720927 DLZ720925:DLZ720927 DVV720925:DVV720927 EFR720925:EFR720927 EPN720925:EPN720927 EZJ720925:EZJ720927 FJF720925:FJF720927 FTB720925:FTB720927 GCX720925:GCX720927 GMT720925:GMT720927 GWP720925:GWP720927 HGL720925:HGL720927 HQH720925:HQH720927 IAD720925:IAD720927 IJZ720925:IJZ720927 ITV720925:ITV720927 JDR720925:JDR720927 JNN720925:JNN720927 JXJ720925:JXJ720927 KHF720925:KHF720927 KRB720925:KRB720927 LAX720925:LAX720927 LKT720925:LKT720927 LUP720925:LUP720927 MEL720925:MEL720927 MOH720925:MOH720927 MYD720925:MYD720927 NHZ720925:NHZ720927 NRV720925:NRV720927 OBR720925:OBR720927 OLN720925:OLN720927 OVJ720925:OVJ720927 PFF720925:PFF720927 PPB720925:PPB720927 PYX720925:PYX720927 QIT720925:QIT720927 QSP720925:QSP720927 RCL720925:RCL720927 RMH720925:RMH720927 RWD720925:RWD720927 SFZ720925:SFZ720927 SPV720925:SPV720927 SZR720925:SZR720927 TJN720925:TJN720927 TTJ720925:TTJ720927 UDF720925:UDF720927 UNB720925:UNB720927 UWX720925:UWX720927 VGT720925:VGT720927 VQP720925:VQP720927 WAL720925:WAL720927 WKH720925:WKH720927 WUD720925:WUD720927 C786461:C786463 HR786461:HR786463 RN786461:RN786463 ABJ786461:ABJ786463 ALF786461:ALF786463 AVB786461:AVB786463 BEX786461:BEX786463 BOT786461:BOT786463 BYP786461:BYP786463 CIL786461:CIL786463 CSH786461:CSH786463 DCD786461:DCD786463 DLZ786461:DLZ786463 DVV786461:DVV786463 EFR786461:EFR786463 EPN786461:EPN786463 EZJ786461:EZJ786463 FJF786461:FJF786463 FTB786461:FTB786463 GCX786461:GCX786463 GMT786461:GMT786463 GWP786461:GWP786463 HGL786461:HGL786463 HQH786461:HQH786463 IAD786461:IAD786463 IJZ786461:IJZ786463 ITV786461:ITV786463 JDR786461:JDR786463 JNN786461:JNN786463 JXJ786461:JXJ786463 KHF786461:KHF786463 KRB786461:KRB786463 LAX786461:LAX786463 LKT786461:LKT786463 LUP786461:LUP786463 MEL786461:MEL786463 MOH786461:MOH786463 MYD786461:MYD786463 NHZ786461:NHZ786463 NRV786461:NRV786463 OBR786461:OBR786463 OLN786461:OLN786463 OVJ786461:OVJ786463 PFF786461:PFF786463 PPB786461:PPB786463 PYX786461:PYX786463 QIT786461:QIT786463 QSP786461:QSP786463 RCL786461:RCL786463 RMH786461:RMH786463 RWD786461:RWD786463 SFZ786461:SFZ786463 SPV786461:SPV786463 SZR786461:SZR786463 TJN786461:TJN786463 TTJ786461:TTJ786463 UDF786461:UDF786463 UNB786461:UNB786463 UWX786461:UWX786463 VGT786461:VGT786463 VQP786461:VQP786463 WAL786461:WAL786463 WKH786461:WKH786463 WUD786461:WUD786463 C851997:C851999 HR851997:HR851999 RN851997:RN851999 ABJ851997:ABJ851999 ALF851997:ALF851999 AVB851997:AVB851999 BEX851997:BEX851999 BOT851997:BOT851999 BYP851997:BYP851999 CIL851997:CIL851999 CSH851997:CSH851999 DCD851997:DCD851999 DLZ851997:DLZ851999 DVV851997:DVV851999 EFR851997:EFR851999 EPN851997:EPN851999 EZJ851997:EZJ851999 FJF851997:FJF851999 FTB851997:FTB851999 GCX851997:GCX851999 GMT851997:GMT851999 GWP851997:GWP851999 HGL851997:HGL851999 HQH851997:HQH851999 IAD851997:IAD851999 IJZ851997:IJZ851999 ITV851997:ITV851999 JDR851997:JDR851999 JNN851997:JNN851999 JXJ851997:JXJ851999 KHF851997:KHF851999 KRB851997:KRB851999 LAX851997:LAX851999 LKT851997:LKT851999 LUP851997:LUP851999 MEL851997:MEL851999 MOH851997:MOH851999 MYD851997:MYD851999 NHZ851997:NHZ851999 NRV851997:NRV851999 OBR851997:OBR851999 OLN851997:OLN851999 OVJ851997:OVJ851999 PFF851997:PFF851999 PPB851997:PPB851999 PYX851997:PYX851999 QIT851997:QIT851999 QSP851997:QSP851999 RCL851997:RCL851999 RMH851997:RMH851999 RWD851997:RWD851999 SFZ851997:SFZ851999 SPV851997:SPV851999 SZR851997:SZR851999 TJN851997:TJN851999 TTJ851997:TTJ851999 UDF851997:UDF851999 UNB851997:UNB851999 UWX851997:UWX851999 VGT851997:VGT851999 VQP851997:VQP851999 WAL851997:WAL851999 WKH851997:WKH851999 WUD851997:WUD851999 C917533:C917535 HR917533:HR917535 RN917533:RN917535 ABJ917533:ABJ917535 ALF917533:ALF917535 AVB917533:AVB917535 BEX917533:BEX917535 BOT917533:BOT917535 BYP917533:BYP917535 CIL917533:CIL917535 CSH917533:CSH917535 DCD917533:DCD917535 DLZ917533:DLZ917535 DVV917533:DVV917535 EFR917533:EFR917535 EPN917533:EPN917535 EZJ917533:EZJ917535 FJF917533:FJF917535 FTB917533:FTB917535 GCX917533:GCX917535 GMT917533:GMT917535 GWP917533:GWP917535 HGL917533:HGL917535 HQH917533:HQH917535 IAD917533:IAD917535 IJZ917533:IJZ917535 ITV917533:ITV917535 JDR917533:JDR917535 JNN917533:JNN917535 JXJ917533:JXJ917535 KHF917533:KHF917535 KRB917533:KRB917535 LAX917533:LAX917535 LKT917533:LKT917535 LUP917533:LUP917535 MEL917533:MEL917535 MOH917533:MOH917535 MYD917533:MYD917535 NHZ917533:NHZ917535 NRV917533:NRV917535 OBR917533:OBR917535 OLN917533:OLN917535 OVJ917533:OVJ917535 PFF917533:PFF917535 PPB917533:PPB917535 PYX917533:PYX917535 QIT917533:QIT917535 QSP917533:QSP917535 RCL917533:RCL917535 RMH917533:RMH917535 RWD917533:RWD917535 SFZ917533:SFZ917535 SPV917533:SPV917535 SZR917533:SZR917535 TJN917533:TJN917535 TTJ917533:TTJ917535 UDF917533:UDF917535 UNB917533:UNB917535 UWX917533:UWX917535 VGT917533:VGT917535 VQP917533:VQP917535 WAL917533:WAL917535 WKH917533:WKH917535 WUD917533:WUD917535 C983069:C983071 HR983069:HR983071 RN983069:RN983071 ABJ983069:ABJ983071 ALF983069:ALF983071 AVB983069:AVB983071 BEX983069:BEX983071 BOT983069:BOT983071 BYP983069:BYP983071 CIL983069:CIL983071 CSH983069:CSH983071 DCD983069:DCD983071 DLZ983069:DLZ983071 DVV983069:DVV983071 EFR983069:EFR983071 EPN983069:EPN983071 EZJ983069:EZJ983071 FJF983069:FJF983071 FTB983069:FTB983071 GCX983069:GCX983071 GMT983069:GMT983071 GWP983069:GWP983071 HGL983069:HGL983071 HQH983069:HQH983071 IAD983069:IAD983071 IJZ983069:IJZ983071 ITV983069:ITV983071 JDR983069:JDR983071 JNN983069:JNN983071 JXJ983069:JXJ983071 KHF983069:KHF983071 KRB983069:KRB983071 LAX983069:LAX983071 LKT983069:LKT983071 LUP983069:LUP983071 MEL983069:MEL983071 MOH983069:MOH983071 MYD983069:MYD983071 NHZ983069:NHZ983071 NRV983069:NRV983071 OBR983069:OBR983071 OLN983069:OLN983071 OVJ983069:OVJ983071 PFF983069:PFF983071 PPB983069:PPB983071 PYX983069:PYX983071 QIT983069:QIT983071 QSP983069:QSP983071 RCL983069:RCL983071 RMH983069:RMH983071 RWD983069:RWD983071 SFZ983069:SFZ983071 SPV983069:SPV983071 SZR983069:SZR983071 TJN983069:TJN983071 TTJ983069:TTJ983071 UDF983069:UDF983071 UNB983069:UNB983071 UWX983069:UWX983071 VGT983069:VGT983071 VQP983069:VQP983071 WAL983069:WAL983071 WKH983069:WKH983071 WUD983069:WUD983071 D36 HS36 RO36 ABK36 ALG36 AVC36 BEY36 BOU36 BYQ36 CIM36 CSI36 DCE36 DMA36 DVW36 EFS36 EPO36 EZK36 FJG36 FTC36 GCY36 GMU36 GWQ36 HGM36 HQI36 IAE36 IKA36 ITW36 JDS36 JNO36 JXK36 KHG36 KRC36 LAY36 LKU36 LUQ36 MEM36 MOI36 MYE36 NIA36 NRW36 OBS36 OLO36 OVK36 PFG36 PPC36 PYY36 QIU36 QSQ36 RCM36 RMI36 RWE36 SGA36 SPW36 SZS36 TJO36 TTK36 UDG36 UNC36 UWY36 VGU36 VQQ36 WAM36 WKI36 WUE36 D65569:D65570 HS65569:HS65570 RO65569:RO65570 ABK65569:ABK65570 ALG65569:ALG65570 AVC65569:AVC65570 BEY65569:BEY65570 BOU65569:BOU65570 BYQ65569:BYQ65570 CIM65569:CIM65570 CSI65569:CSI65570 DCE65569:DCE65570 DMA65569:DMA65570 DVW65569:DVW65570 EFS65569:EFS65570 EPO65569:EPO65570 EZK65569:EZK65570 FJG65569:FJG65570 FTC65569:FTC65570 GCY65569:GCY65570 GMU65569:GMU65570 GWQ65569:GWQ65570 HGM65569:HGM65570 HQI65569:HQI65570 IAE65569:IAE65570 IKA65569:IKA65570 ITW65569:ITW65570 JDS65569:JDS65570 JNO65569:JNO65570 JXK65569:JXK65570 KHG65569:KHG65570 KRC65569:KRC65570 LAY65569:LAY65570 LKU65569:LKU65570 LUQ65569:LUQ65570 MEM65569:MEM65570 MOI65569:MOI65570 MYE65569:MYE65570 NIA65569:NIA65570 NRW65569:NRW65570 OBS65569:OBS65570 OLO65569:OLO65570 OVK65569:OVK65570 PFG65569:PFG65570 PPC65569:PPC65570 PYY65569:PYY65570 QIU65569:QIU65570 QSQ65569:QSQ65570 RCM65569:RCM65570 RMI65569:RMI65570 RWE65569:RWE65570 SGA65569:SGA65570 SPW65569:SPW65570 SZS65569:SZS65570 TJO65569:TJO65570 TTK65569:TTK65570 UDG65569:UDG65570 UNC65569:UNC65570 UWY65569:UWY65570 VGU65569:VGU65570 VQQ65569:VQQ65570 WAM65569:WAM65570 WKI65569:WKI65570 WUE65569:WUE65570 D131105:D131106 HS131105:HS131106 RO131105:RO131106 ABK131105:ABK131106 ALG131105:ALG131106 AVC131105:AVC131106 BEY131105:BEY131106 BOU131105:BOU131106 BYQ131105:BYQ131106 CIM131105:CIM131106 CSI131105:CSI131106 DCE131105:DCE131106 DMA131105:DMA131106 DVW131105:DVW131106 EFS131105:EFS131106 EPO131105:EPO131106 EZK131105:EZK131106 FJG131105:FJG131106 FTC131105:FTC131106 GCY131105:GCY131106 GMU131105:GMU131106 GWQ131105:GWQ131106 HGM131105:HGM131106 HQI131105:HQI131106 IAE131105:IAE131106 IKA131105:IKA131106 ITW131105:ITW131106 JDS131105:JDS131106 JNO131105:JNO131106 JXK131105:JXK131106 KHG131105:KHG131106 KRC131105:KRC131106 LAY131105:LAY131106 LKU131105:LKU131106 LUQ131105:LUQ131106 MEM131105:MEM131106 MOI131105:MOI131106 MYE131105:MYE131106 NIA131105:NIA131106 NRW131105:NRW131106 OBS131105:OBS131106 OLO131105:OLO131106 OVK131105:OVK131106 PFG131105:PFG131106 PPC131105:PPC131106 PYY131105:PYY131106 QIU131105:QIU131106 QSQ131105:QSQ131106 RCM131105:RCM131106 RMI131105:RMI131106 RWE131105:RWE131106 SGA131105:SGA131106 SPW131105:SPW131106 SZS131105:SZS131106 TJO131105:TJO131106 TTK131105:TTK131106 UDG131105:UDG131106 UNC131105:UNC131106 UWY131105:UWY131106 VGU131105:VGU131106 VQQ131105:VQQ131106 WAM131105:WAM131106 WKI131105:WKI131106 WUE131105:WUE131106 D196641:D196642 HS196641:HS196642 RO196641:RO196642 ABK196641:ABK196642 ALG196641:ALG196642 AVC196641:AVC196642 BEY196641:BEY196642 BOU196641:BOU196642 BYQ196641:BYQ196642 CIM196641:CIM196642 CSI196641:CSI196642 DCE196641:DCE196642 DMA196641:DMA196642 DVW196641:DVW196642 EFS196641:EFS196642 EPO196641:EPO196642 EZK196641:EZK196642 FJG196641:FJG196642 FTC196641:FTC196642 GCY196641:GCY196642 GMU196641:GMU196642 GWQ196641:GWQ196642 HGM196641:HGM196642 HQI196641:HQI196642 IAE196641:IAE196642 IKA196641:IKA196642 ITW196641:ITW196642 JDS196641:JDS196642 JNO196641:JNO196642 JXK196641:JXK196642 KHG196641:KHG196642 KRC196641:KRC196642 LAY196641:LAY196642 LKU196641:LKU196642 LUQ196641:LUQ196642 MEM196641:MEM196642 MOI196641:MOI196642 MYE196641:MYE196642 NIA196641:NIA196642 NRW196641:NRW196642 OBS196641:OBS196642 OLO196641:OLO196642 OVK196641:OVK196642 PFG196641:PFG196642 PPC196641:PPC196642 PYY196641:PYY196642 QIU196641:QIU196642 QSQ196641:QSQ196642 RCM196641:RCM196642 RMI196641:RMI196642 RWE196641:RWE196642 SGA196641:SGA196642 SPW196641:SPW196642 SZS196641:SZS196642 TJO196641:TJO196642 TTK196641:TTK196642 UDG196641:UDG196642 UNC196641:UNC196642 UWY196641:UWY196642 VGU196641:VGU196642 VQQ196641:VQQ196642 WAM196641:WAM196642 WKI196641:WKI196642 WUE196641:WUE196642 D262177:D262178 HS262177:HS262178 RO262177:RO262178 ABK262177:ABK262178 ALG262177:ALG262178 AVC262177:AVC262178 BEY262177:BEY262178 BOU262177:BOU262178 BYQ262177:BYQ262178 CIM262177:CIM262178 CSI262177:CSI262178 DCE262177:DCE262178 DMA262177:DMA262178 DVW262177:DVW262178 EFS262177:EFS262178 EPO262177:EPO262178 EZK262177:EZK262178 FJG262177:FJG262178 FTC262177:FTC262178 GCY262177:GCY262178 GMU262177:GMU262178 GWQ262177:GWQ262178 HGM262177:HGM262178 HQI262177:HQI262178 IAE262177:IAE262178 IKA262177:IKA262178 ITW262177:ITW262178 JDS262177:JDS262178 JNO262177:JNO262178 JXK262177:JXK262178 KHG262177:KHG262178 KRC262177:KRC262178 LAY262177:LAY262178 LKU262177:LKU262178 LUQ262177:LUQ262178 MEM262177:MEM262178 MOI262177:MOI262178 MYE262177:MYE262178 NIA262177:NIA262178 NRW262177:NRW262178 OBS262177:OBS262178 OLO262177:OLO262178 OVK262177:OVK262178 PFG262177:PFG262178 PPC262177:PPC262178 PYY262177:PYY262178 QIU262177:QIU262178 QSQ262177:QSQ262178 RCM262177:RCM262178 RMI262177:RMI262178 RWE262177:RWE262178 SGA262177:SGA262178 SPW262177:SPW262178 SZS262177:SZS262178 TJO262177:TJO262178 TTK262177:TTK262178 UDG262177:UDG262178 UNC262177:UNC262178 UWY262177:UWY262178 VGU262177:VGU262178 VQQ262177:VQQ262178 WAM262177:WAM262178 WKI262177:WKI262178 WUE262177:WUE262178 D327713:D327714 HS327713:HS327714 RO327713:RO327714 ABK327713:ABK327714 ALG327713:ALG327714 AVC327713:AVC327714 BEY327713:BEY327714 BOU327713:BOU327714 BYQ327713:BYQ327714 CIM327713:CIM327714 CSI327713:CSI327714 DCE327713:DCE327714 DMA327713:DMA327714 DVW327713:DVW327714 EFS327713:EFS327714 EPO327713:EPO327714 EZK327713:EZK327714 FJG327713:FJG327714 FTC327713:FTC327714 GCY327713:GCY327714 GMU327713:GMU327714 GWQ327713:GWQ327714 HGM327713:HGM327714 HQI327713:HQI327714 IAE327713:IAE327714 IKA327713:IKA327714 ITW327713:ITW327714 JDS327713:JDS327714 JNO327713:JNO327714 JXK327713:JXK327714 KHG327713:KHG327714 KRC327713:KRC327714 LAY327713:LAY327714 LKU327713:LKU327714 LUQ327713:LUQ327714 MEM327713:MEM327714 MOI327713:MOI327714 MYE327713:MYE327714 NIA327713:NIA327714 NRW327713:NRW327714 OBS327713:OBS327714 OLO327713:OLO327714 OVK327713:OVK327714 PFG327713:PFG327714 PPC327713:PPC327714 PYY327713:PYY327714 QIU327713:QIU327714 QSQ327713:QSQ327714 RCM327713:RCM327714 RMI327713:RMI327714 RWE327713:RWE327714 SGA327713:SGA327714 SPW327713:SPW327714 SZS327713:SZS327714 TJO327713:TJO327714 TTK327713:TTK327714 UDG327713:UDG327714 UNC327713:UNC327714 UWY327713:UWY327714 VGU327713:VGU327714 VQQ327713:VQQ327714 WAM327713:WAM327714 WKI327713:WKI327714 WUE327713:WUE327714 D393249:D393250 HS393249:HS393250 RO393249:RO393250 ABK393249:ABK393250 ALG393249:ALG393250 AVC393249:AVC393250 BEY393249:BEY393250 BOU393249:BOU393250 BYQ393249:BYQ393250 CIM393249:CIM393250 CSI393249:CSI393250 DCE393249:DCE393250 DMA393249:DMA393250 DVW393249:DVW393250 EFS393249:EFS393250 EPO393249:EPO393250 EZK393249:EZK393250 FJG393249:FJG393250 FTC393249:FTC393250 GCY393249:GCY393250 GMU393249:GMU393250 GWQ393249:GWQ393250 HGM393249:HGM393250 HQI393249:HQI393250 IAE393249:IAE393250 IKA393249:IKA393250 ITW393249:ITW393250 JDS393249:JDS393250 JNO393249:JNO393250 JXK393249:JXK393250 KHG393249:KHG393250 KRC393249:KRC393250 LAY393249:LAY393250 LKU393249:LKU393250 LUQ393249:LUQ393250 MEM393249:MEM393250 MOI393249:MOI393250 MYE393249:MYE393250 NIA393249:NIA393250 NRW393249:NRW393250 OBS393249:OBS393250 OLO393249:OLO393250 OVK393249:OVK393250 PFG393249:PFG393250 PPC393249:PPC393250 PYY393249:PYY393250 QIU393249:QIU393250 QSQ393249:QSQ393250 RCM393249:RCM393250 RMI393249:RMI393250 RWE393249:RWE393250 SGA393249:SGA393250 SPW393249:SPW393250 SZS393249:SZS393250 TJO393249:TJO393250 TTK393249:TTK393250 UDG393249:UDG393250 UNC393249:UNC393250 UWY393249:UWY393250 VGU393249:VGU393250 VQQ393249:VQQ393250 WAM393249:WAM393250 WKI393249:WKI393250 WUE393249:WUE393250 D458785:D458786 HS458785:HS458786 RO458785:RO458786 ABK458785:ABK458786 ALG458785:ALG458786 AVC458785:AVC458786 BEY458785:BEY458786 BOU458785:BOU458786 BYQ458785:BYQ458786 CIM458785:CIM458786 CSI458785:CSI458786 DCE458785:DCE458786 DMA458785:DMA458786 DVW458785:DVW458786 EFS458785:EFS458786 EPO458785:EPO458786 EZK458785:EZK458786 FJG458785:FJG458786 FTC458785:FTC458786 GCY458785:GCY458786 GMU458785:GMU458786 GWQ458785:GWQ458786 HGM458785:HGM458786 HQI458785:HQI458786 IAE458785:IAE458786 IKA458785:IKA458786 ITW458785:ITW458786 JDS458785:JDS458786 JNO458785:JNO458786 JXK458785:JXK458786 KHG458785:KHG458786 KRC458785:KRC458786 LAY458785:LAY458786 LKU458785:LKU458786 LUQ458785:LUQ458786 MEM458785:MEM458786 MOI458785:MOI458786 MYE458785:MYE458786 NIA458785:NIA458786 NRW458785:NRW458786 OBS458785:OBS458786 OLO458785:OLO458786 OVK458785:OVK458786 PFG458785:PFG458786 PPC458785:PPC458786 PYY458785:PYY458786 QIU458785:QIU458786 QSQ458785:QSQ458786 RCM458785:RCM458786 RMI458785:RMI458786 RWE458785:RWE458786 SGA458785:SGA458786 SPW458785:SPW458786 SZS458785:SZS458786 TJO458785:TJO458786 TTK458785:TTK458786 UDG458785:UDG458786 UNC458785:UNC458786 UWY458785:UWY458786 VGU458785:VGU458786 VQQ458785:VQQ458786 WAM458785:WAM458786 WKI458785:WKI458786 WUE458785:WUE458786 D524321:D524322 HS524321:HS524322 RO524321:RO524322 ABK524321:ABK524322 ALG524321:ALG524322 AVC524321:AVC524322 BEY524321:BEY524322 BOU524321:BOU524322 BYQ524321:BYQ524322 CIM524321:CIM524322 CSI524321:CSI524322 DCE524321:DCE524322 DMA524321:DMA524322 DVW524321:DVW524322 EFS524321:EFS524322 EPO524321:EPO524322 EZK524321:EZK524322 FJG524321:FJG524322 FTC524321:FTC524322 GCY524321:GCY524322 GMU524321:GMU524322 GWQ524321:GWQ524322 HGM524321:HGM524322 HQI524321:HQI524322 IAE524321:IAE524322 IKA524321:IKA524322 ITW524321:ITW524322 JDS524321:JDS524322 JNO524321:JNO524322 JXK524321:JXK524322 KHG524321:KHG524322 KRC524321:KRC524322 LAY524321:LAY524322 LKU524321:LKU524322 LUQ524321:LUQ524322 MEM524321:MEM524322 MOI524321:MOI524322 MYE524321:MYE524322 NIA524321:NIA524322 NRW524321:NRW524322 OBS524321:OBS524322 OLO524321:OLO524322 OVK524321:OVK524322 PFG524321:PFG524322 PPC524321:PPC524322 PYY524321:PYY524322 QIU524321:QIU524322 QSQ524321:QSQ524322 RCM524321:RCM524322 RMI524321:RMI524322 RWE524321:RWE524322 SGA524321:SGA524322 SPW524321:SPW524322 SZS524321:SZS524322 TJO524321:TJO524322 TTK524321:TTK524322 UDG524321:UDG524322 UNC524321:UNC524322 UWY524321:UWY524322 VGU524321:VGU524322 VQQ524321:VQQ524322 WAM524321:WAM524322 WKI524321:WKI524322 WUE524321:WUE524322 D589857:D589858 HS589857:HS589858 RO589857:RO589858 ABK589857:ABK589858 ALG589857:ALG589858 AVC589857:AVC589858 BEY589857:BEY589858 BOU589857:BOU589858 BYQ589857:BYQ589858 CIM589857:CIM589858 CSI589857:CSI589858 DCE589857:DCE589858 DMA589857:DMA589858 DVW589857:DVW589858 EFS589857:EFS589858 EPO589857:EPO589858 EZK589857:EZK589858 FJG589857:FJG589858 FTC589857:FTC589858 GCY589857:GCY589858 GMU589857:GMU589858 GWQ589857:GWQ589858 HGM589857:HGM589858 HQI589857:HQI589858 IAE589857:IAE589858 IKA589857:IKA589858 ITW589857:ITW589858 JDS589857:JDS589858 JNO589857:JNO589858 JXK589857:JXK589858 KHG589857:KHG589858 KRC589857:KRC589858 LAY589857:LAY589858 LKU589857:LKU589858 LUQ589857:LUQ589858 MEM589857:MEM589858 MOI589857:MOI589858 MYE589857:MYE589858 NIA589857:NIA589858 NRW589857:NRW589858 OBS589857:OBS589858 OLO589857:OLO589858 OVK589857:OVK589858 PFG589857:PFG589858 PPC589857:PPC589858 PYY589857:PYY589858 QIU589857:QIU589858 QSQ589857:QSQ589858 RCM589857:RCM589858 RMI589857:RMI589858 RWE589857:RWE589858 SGA589857:SGA589858 SPW589857:SPW589858 SZS589857:SZS589858 TJO589857:TJO589858 TTK589857:TTK589858 UDG589857:UDG589858 UNC589857:UNC589858 UWY589857:UWY589858 VGU589857:VGU589858 VQQ589857:VQQ589858 WAM589857:WAM589858 WKI589857:WKI589858 WUE589857:WUE589858 D655393:D655394 HS655393:HS655394 RO655393:RO655394 ABK655393:ABK655394 ALG655393:ALG655394 AVC655393:AVC655394 BEY655393:BEY655394 BOU655393:BOU655394 BYQ655393:BYQ655394 CIM655393:CIM655394 CSI655393:CSI655394 DCE655393:DCE655394 DMA655393:DMA655394 DVW655393:DVW655394 EFS655393:EFS655394 EPO655393:EPO655394 EZK655393:EZK655394 FJG655393:FJG655394 FTC655393:FTC655394 GCY655393:GCY655394 GMU655393:GMU655394 GWQ655393:GWQ655394 HGM655393:HGM655394 HQI655393:HQI655394 IAE655393:IAE655394 IKA655393:IKA655394 ITW655393:ITW655394 JDS655393:JDS655394 JNO655393:JNO655394 JXK655393:JXK655394 KHG655393:KHG655394 KRC655393:KRC655394 LAY655393:LAY655394 LKU655393:LKU655394 LUQ655393:LUQ655394 MEM655393:MEM655394 MOI655393:MOI655394 MYE655393:MYE655394 NIA655393:NIA655394 NRW655393:NRW655394 OBS655393:OBS655394 OLO655393:OLO655394 OVK655393:OVK655394 PFG655393:PFG655394 PPC655393:PPC655394 PYY655393:PYY655394 QIU655393:QIU655394 QSQ655393:QSQ655394 RCM655393:RCM655394 RMI655393:RMI655394 RWE655393:RWE655394 SGA655393:SGA655394 SPW655393:SPW655394 SZS655393:SZS655394 TJO655393:TJO655394 TTK655393:TTK655394 UDG655393:UDG655394 UNC655393:UNC655394 UWY655393:UWY655394 VGU655393:VGU655394 VQQ655393:VQQ655394 WAM655393:WAM655394 WKI655393:WKI655394 WUE655393:WUE655394 D720929:D720930 HS720929:HS720930 RO720929:RO720930 ABK720929:ABK720930 ALG720929:ALG720930 AVC720929:AVC720930 BEY720929:BEY720930 BOU720929:BOU720930 BYQ720929:BYQ720930 CIM720929:CIM720930 CSI720929:CSI720930 DCE720929:DCE720930 DMA720929:DMA720930 DVW720929:DVW720930 EFS720929:EFS720930 EPO720929:EPO720930 EZK720929:EZK720930 FJG720929:FJG720930 FTC720929:FTC720930 GCY720929:GCY720930 GMU720929:GMU720930 GWQ720929:GWQ720930 HGM720929:HGM720930 HQI720929:HQI720930 IAE720929:IAE720930 IKA720929:IKA720930 ITW720929:ITW720930 JDS720929:JDS720930 JNO720929:JNO720930 JXK720929:JXK720930 KHG720929:KHG720930 KRC720929:KRC720930 LAY720929:LAY720930 LKU720929:LKU720930 LUQ720929:LUQ720930 MEM720929:MEM720930 MOI720929:MOI720930 MYE720929:MYE720930 NIA720929:NIA720930 NRW720929:NRW720930 OBS720929:OBS720930 OLO720929:OLO720930 OVK720929:OVK720930 PFG720929:PFG720930 PPC720929:PPC720930 PYY720929:PYY720930 QIU720929:QIU720930 QSQ720929:QSQ720930 RCM720929:RCM720930 RMI720929:RMI720930 RWE720929:RWE720930 SGA720929:SGA720930 SPW720929:SPW720930 SZS720929:SZS720930 TJO720929:TJO720930 TTK720929:TTK720930 UDG720929:UDG720930 UNC720929:UNC720930 UWY720929:UWY720930 VGU720929:VGU720930 VQQ720929:VQQ720930 WAM720929:WAM720930 WKI720929:WKI720930 WUE720929:WUE720930 D786465:D786466 HS786465:HS786466 RO786465:RO786466 ABK786465:ABK786466 ALG786465:ALG786466 AVC786465:AVC786466 BEY786465:BEY786466 BOU786465:BOU786466 BYQ786465:BYQ786466 CIM786465:CIM786466 CSI786465:CSI786466 DCE786465:DCE786466 DMA786465:DMA786466 DVW786465:DVW786466 EFS786465:EFS786466 EPO786465:EPO786466 EZK786465:EZK786466 FJG786465:FJG786466 FTC786465:FTC786466 GCY786465:GCY786466 GMU786465:GMU786466 GWQ786465:GWQ786466 HGM786465:HGM786466 HQI786465:HQI786466 IAE786465:IAE786466 IKA786465:IKA786466 ITW786465:ITW786466 JDS786465:JDS786466 JNO786465:JNO786466 JXK786465:JXK786466 KHG786465:KHG786466 KRC786465:KRC786466 LAY786465:LAY786466 LKU786465:LKU786466 LUQ786465:LUQ786466 MEM786465:MEM786466 MOI786465:MOI786466 MYE786465:MYE786466 NIA786465:NIA786466 NRW786465:NRW786466 OBS786465:OBS786466 OLO786465:OLO786466 OVK786465:OVK786466 PFG786465:PFG786466 PPC786465:PPC786466 PYY786465:PYY786466 QIU786465:QIU786466 QSQ786465:QSQ786466 RCM786465:RCM786466 RMI786465:RMI786466 RWE786465:RWE786466 SGA786465:SGA786466 SPW786465:SPW786466 SZS786465:SZS786466 TJO786465:TJO786466 TTK786465:TTK786466 UDG786465:UDG786466 UNC786465:UNC786466 UWY786465:UWY786466 VGU786465:VGU786466 VQQ786465:VQQ786466 WAM786465:WAM786466 WKI786465:WKI786466 WUE786465:WUE786466 D852001:D852002 HS852001:HS852002 RO852001:RO852002 ABK852001:ABK852002 ALG852001:ALG852002 AVC852001:AVC852002 BEY852001:BEY852002 BOU852001:BOU852002 BYQ852001:BYQ852002 CIM852001:CIM852002 CSI852001:CSI852002 DCE852001:DCE852002 DMA852001:DMA852002 DVW852001:DVW852002 EFS852001:EFS852002 EPO852001:EPO852002 EZK852001:EZK852002 FJG852001:FJG852002 FTC852001:FTC852002 GCY852001:GCY852002 GMU852001:GMU852002 GWQ852001:GWQ852002 HGM852001:HGM852002 HQI852001:HQI852002 IAE852001:IAE852002 IKA852001:IKA852002 ITW852001:ITW852002 JDS852001:JDS852002 JNO852001:JNO852002 JXK852001:JXK852002 KHG852001:KHG852002 KRC852001:KRC852002 LAY852001:LAY852002 LKU852001:LKU852002 LUQ852001:LUQ852002 MEM852001:MEM852002 MOI852001:MOI852002 MYE852001:MYE852002 NIA852001:NIA852002 NRW852001:NRW852002 OBS852001:OBS852002 OLO852001:OLO852002 OVK852001:OVK852002 PFG852001:PFG852002 PPC852001:PPC852002 PYY852001:PYY852002 QIU852001:QIU852002 QSQ852001:QSQ852002 RCM852001:RCM852002 RMI852001:RMI852002 RWE852001:RWE852002 SGA852001:SGA852002 SPW852001:SPW852002 SZS852001:SZS852002 TJO852001:TJO852002 TTK852001:TTK852002 UDG852001:UDG852002 UNC852001:UNC852002 UWY852001:UWY852002 VGU852001:VGU852002 VQQ852001:VQQ852002 WAM852001:WAM852002 WKI852001:WKI852002 WUE852001:WUE852002 D917537:D917538 HS917537:HS917538 RO917537:RO917538 ABK917537:ABK917538 ALG917537:ALG917538 AVC917537:AVC917538 BEY917537:BEY917538 BOU917537:BOU917538 BYQ917537:BYQ917538 CIM917537:CIM917538 CSI917537:CSI917538 DCE917537:DCE917538 DMA917537:DMA917538 DVW917537:DVW917538 EFS917537:EFS917538 EPO917537:EPO917538 EZK917537:EZK917538 FJG917537:FJG917538 FTC917537:FTC917538 GCY917537:GCY917538 GMU917537:GMU917538 GWQ917537:GWQ917538 HGM917537:HGM917538 HQI917537:HQI917538 IAE917537:IAE917538 IKA917537:IKA917538 ITW917537:ITW917538 JDS917537:JDS917538 JNO917537:JNO917538 JXK917537:JXK917538 KHG917537:KHG917538 KRC917537:KRC917538 LAY917537:LAY917538 LKU917537:LKU917538 LUQ917537:LUQ917538 MEM917537:MEM917538 MOI917537:MOI917538 MYE917537:MYE917538 NIA917537:NIA917538 NRW917537:NRW917538 OBS917537:OBS917538 OLO917537:OLO917538 OVK917537:OVK917538 PFG917537:PFG917538 PPC917537:PPC917538 PYY917537:PYY917538 QIU917537:QIU917538 QSQ917537:QSQ917538 RCM917537:RCM917538 RMI917537:RMI917538 RWE917537:RWE917538 SGA917537:SGA917538 SPW917537:SPW917538 SZS917537:SZS917538 TJO917537:TJO917538 TTK917537:TTK917538 UDG917537:UDG917538 UNC917537:UNC917538 UWY917537:UWY917538 VGU917537:VGU917538 VQQ917537:VQQ917538 WAM917537:WAM917538 WKI917537:WKI917538 WUE917537:WUE917538 D983073:D983074 HS983073:HS983074 RO983073:RO983074 ABK983073:ABK983074 ALG983073:ALG983074 AVC983073:AVC983074 BEY983073:BEY983074 BOU983073:BOU983074 BYQ983073:BYQ983074 CIM983073:CIM983074 CSI983073:CSI983074 DCE983073:DCE983074 DMA983073:DMA983074 DVW983073:DVW983074 EFS983073:EFS983074 EPO983073:EPO983074 EZK983073:EZK983074 FJG983073:FJG983074 FTC983073:FTC983074 GCY983073:GCY983074 GMU983073:GMU983074 GWQ983073:GWQ983074 HGM983073:HGM983074 HQI983073:HQI983074 IAE983073:IAE983074 IKA983073:IKA983074 ITW983073:ITW983074 JDS983073:JDS983074 JNO983073:JNO983074 JXK983073:JXK983074 KHG983073:KHG983074 KRC983073:KRC983074 LAY983073:LAY983074 LKU983073:LKU983074 LUQ983073:LUQ983074 MEM983073:MEM983074 MOI983073:MOI983074 MYE983073:MYE983074 NIA983073:NIA983074 NRW983073:NRW983074 OBS983073:OBS983074 OLO983073:OLO983074 OVK983073:OVK983074 PFG983073:PFG983074 PPC983073:PPC983074 PYY983073:PYY983074 QIU983073:QIU983074 QSQ983073:QSQ983074 RCM983073:RCM983074 RMI983073:RMI983074 RWE983073:RWE983074 SGA983073:SGA983074 SPW983073:SPW983074 SZS983073:SZS983074 TJO983073:TJO983074 TTK983073:TTK983074 UDG983073:UDG983074 UNC983073:UNC983074 UWY983073:UWY983074 VGU983073:VGU983074 VQQ983073:VQQ983074 WAM983073:WAM983074 WKI983073:WKI983074 WUE983073:WUE983074 IV65567:IV65571 SR65567:SR65571 ACN65567:ACN65571 AMJ65567:AMJ65571 AWF65567:AWF65571 BGB65567:BGB65571 BPX65567:BPX65571 BZT65567:BZT65571 CJP65567:CJP65571 CTL65567:CTL65571 DDH65567:DDH65571 DND65567:DND65571 DWZ65567:DWZ65571 EGV65567:EGV65571 EQR65567:EQR65571 FAN65567:FAN65571 FKJ65567:FKJ65571 FUF65567:FUF65571 GEB65567:GEB65571 GNX65567:GNX65571 GXT65567:GXT65571 HHP65567:HHP65571 HRL65567:HRL65571 IBH65567:IBH65571 ILD65567:ILD65571 IUZ65567:IUZ65571 JEV65567:JEV65571 JOR65567:JOR65571 JYN65567:JYN65571 KIJ65567:KIJ65571 KSF65567:KSF65571 LCB65567:LCB65571 LLX65567:LLX65571 LVT65567:LVT65571 MFP65567:MFP65571 MPL65567:MPL65571 MZH65567:MZH65571 NJD65567:NJD65571 NSZ65567:NSZ65571 OCV65567:OCV65571 OMR65567:OMR65571 OWN65567:OWN65571 PGJ65567:PGJ65571 PQF65567:PQF65571 QAB65567:QAB65571 QJX65567:QJX65571 QTT65567:QTT65571 RDP65567:RDP65571 RNL65567:RNL65571 RXH65567:RXH65571 SHD65567:SHD65571 SQZ65567:SQZ65571 TAV65567:TAV65571 TKR65567:TKR65571 TUN65567:TUN65571 UEJ65567:UEJ65571 UOF65567:UOF65571 UYB65567:UYB65571 VHX65567:VHX65571 VRT65567:VRT65571 WBP65567:WBP65571 WLL65567:WLL65571 WVH65567:WVH65571 IV131103:IV131107 SR131103:SR131107 ACN131103:ACN131107 AMJ131103:AMJ131107 AWF131103:AWF131107 BGB131103:BGB131107 BPX131103:BPX131107 BZT131103:BZT131107 CJP131103:CJP131107 CTL131103:CTL131107 DDH131103:DDH131107 DND131103:DND131107 DWZ131103:DWZ131107 EGV131103:EGV131107 EQR131103:EQR131107 FAN131103:FAN131107 FKJ131103:FKJ131107 FUF131103:FUF131107 GEB131103:GEB131107 GNX131103:GNX131107 GXT131103:GXT131107 HHP131103:HHP131107 HRL131103:HRL131107 IBH131103:IBH131107 ILD131103:ILD131107 IUZ131103:IUZ131107 JEV131103:JEV131107 JOR131103:JOR131107 JYN131103:JYN131107 KIJ131103:KIJ131107 KSF131103:KSF131107 LCB131103:LCB131107 LLX131103:LLX131107 LVT131103:LVT131107 MFP131103:MFP131107 MPL131103:MPL131107 MZH131103:MZH131107 NJD131103:NJD131107 NSZ131103:NSZ131107 OCV131103:OCV131107 OMR131103:OMR131107 OWN131103:OWN131107 PGJ131103:PGJ131107 PQF131103:PQF131107 QAB131103:QAB131107 QJX131103:QJX131107 QTT131103:QTT131107 RDP131103:RDP131107 RNL131103:RNL131107 RXH131103:RXH131107 SHD131103:SHD131107 SQZ131103:SQZ131107 TAV131103:TAV131107 TKR131103:TKR131107 TUN131103:TUN131107 UEJ131103:UEJ131107 UOF131103:UOF131107 UYB131103:UYB131107 VHX131103:VHX131107 VRT131103:VRT131107 WBP131103:WBP131107 WLL131103:WLL131107 WVH131103:WVH131107 IV196639:IV196643 SR196639:SR196643 ACN196639:ACN196643 AMJ196639:AMJ196643 AWF196639:AWF196643 BGB196639:BGB196643 BPX196639:BPX196643 BZT196639:BZT196643 CJP196639:CJP196643 CTL196639:CTL196643 DDH196639:DDH196643 DND196639:DND196643 DWZ196639:DWZ196643 EGV196639:EGV196643 EQR196639:EQR196643 FAN196639:FAN196643 FKJ196639:FKJ196643 FUF196639:FUF196643 GEB196639:GEB196643 GNX196639:GNX196643 GXT196639:GXT196643 HHP196639:HHP196643 HRL196639:HRL196643 IBH196639:IBH196643 ILD196639:ILD196643 IUZ196639:IUZ196643 JEV196639:JEV196643 JOR196639:JOR196643 JYN196639:JYN196643 KIJ196639:KIJ196643 KSF196639:KSF196643 LCB196639:LCB196643 LLX196639:LLX196643 LVT196639:LVT196643 MFP196639:MFP196643 MPL196639:MPL196643 MZH196639:MZH196643 NJD196639:NJD196643 NSZ196639:NSZ196643 OCV196639:OCV196643 OMR196639:OMR196643 OWN196639:OWN196643 PGJ196639:PGJ196643 PQF196639:PQF196643 QAB196639:QAB196643 QJX196639:QJX196643 QTT196639:QTT196643 RDP196639:RDP196643 RNL196639:RNL196643 RXH196639:RXH196643 SHD196639:SHD196643 SQZ196639:SQZ196643 TAV196639:TAV196643 TKR196639:TKR196643 TUN196639:TUN196643 UEJ196639:UEJ196643 UOF196639:UOF196643 UYB196639:UYB196643 VHX196639:VHX196643 VRT196639:VRT196643 WBP196639:WBP196643 WLL196639:WLL196643 WVH196639:WVH196643 IV262175:IV262179 SR262175:SR262179 ACN262175:ACN262179 AMJ262175:AMJ262179 AWF262175:AWF262179 BGB262175:BGB262179 BPX262175:BPX262179 BZT262175:BZT262179 CJP262175:CJP262179 CTL262175:CTL262179 DDH262175:DDH262179 DND262175:DND262179 DWZ262175:DWZ262179 EGV262175:EGV262179 EQR262175:EQR262179 FAN262175:FAN262179 FKJ262175:FKJ262179 FUF262175:FUF262179 GEB262175:GEB262179 GNX262175:GNX262179 GXT262175:GXT262179 HHP262175:HHP262179 HRL262175:HRL262179 IBH262175:IBH262179 ILD262175:ILD262179 IUZ262175:IUZ262179 JEV262175:JEV262179 JOR262175:JOR262179 JYN262175:JYN262179 KIJ262175:KIJ262179 KSF262175:KSF262179 LCB262175:LCB262179 LLX262175:LLX262179 LVT262175:LVT262179 MFP262175:MFP262179 MPL262175:MPL262179 MZH262175:MZH262179 NJD262175:NJD262179 NSZ262175:NSZ262179 OCV262175:OCV262179 OMR262175:OMR262179 OWN262175:OWN262179 PGJ262175:PGJ262179 PQF262175:PQF262179 QAB262175:QAB262179 QJX262175:QJX262179 QTT262175:QTT262179 RDP262175:RDP262179 RNL262175:RNL262179 RXH262175:RXH262179 SHD262175:SHD262179 SQZ262175:SQZ262179 TAV262175:TAV262179 TKR262175:TKR262179 TUN262175:TUN262179 UEJ262175:UEJ262179 UOF262175:UOF262179 UYB262175:UYB262179 VHX262175:VHX262179 VRT262175:VRT262179 WBP262175:WBP262179 WLL262175:WLL262179 WVH262175:WVH262179 IV327711:IV327715 SR327711:SR327715 ACN327711:ACN327715 AMJ327711:AMJ327715 AWF327711:AWF327715 BGB327711:BGB327715 BPX327711:BPX327715 BZT327711:BZT327715 CJP327711:CJP327715 CTL327711:CTL327715 DDH327711:DDH327715 DND327711:DND327715 DWZ327711:DWZ327715 EGV327711:EGV327715 EQR327711:EQR327715 FAN327711:FAN327715 FKJ327711:FKJ327715 FUF327711:FUF327715 GEB327711:GEB327715 GNX327711:GNX327715 GXT327711:GXT327715 HHP327711:HHP327715 HRL327711:HRL327715 IBH327711:IBH327715 ILD327711:ILD327715 IUZ327711:IUZ327715 JEV327711:JEV327715 JOR327711:JOR327715 JYN327711:JYN327715 KIJ327711:KIJ327715 KSF327711:KSF327715 LCB327711:LCB327715 LLX327711:LLX327715 LVT327711:LVT327715 MFP327711:MFP327715 MPL327711:MPL327715 MZH327711:MZH327715 NJD327711:NJD327715 NSZ327711:NSZ327715 OCV327711:OCV327715 OMR327711:OMR327715 OWN327711:OWN327715 PGJ327711:PGJ327715 PQF327711:PQF327715 QAB327711:QAB327715 QJX327711:QJX327715 QTT327711:QTT327715 RDP327711:RDP327715 RNL327711:RNL327715 RXH327711:RXH327715 SHD327711:SHD327715 SQZ327711:SQZ327715 TAV327711:TAV327715 TKR327711:TKR327715 TUN327711:TUN327715 UEJ327711:UEJ327715 UOF327711:UOF327715 UYB327711:UYB327715 VHX327711:VHX327715 VRT327711:VRT327715 WBP327711:WBP327715 WLL327711:WLL327715 WVH327711:WVH327715 IV393247:IV393251 SR393247:SR393251 ACN393247:ACN393251 AMJ393247:AMJ393251 AWF393247:AWF393251 BGB393247:BGB393251 BPX393247:BPX393251 BZT393247:BZT393251 CJP393247:CJP393251 CTL393247:CTL393251 DDH393247:DDH393251 DND393247:DND393251 DWZ393247:DWZ393251 EGV393247:EGV393251 EQR393247:EQR393251 FAN393247:FAN393251 FKJ393247:FKJ393251 FUF393247:FUF393251 GEB393247:GEB393251 GNX393247:GNX393251 GXT393247:GXT393251 HHP393247:HHP393251 HRL393247:HRL393251 IBH393247:IBH393251 ILD393247:ILD393251 IUZ393247:IUZ393251 JEV393247:JEV393251 JOR393247:JOR393251 JYN393247:JYN393251 KIJ393247:KIJ393251 KSF393247:KSF393251 LCB393247:LCB393251 LLX393247:LLX393251 LVT393247:LVT393251 MFP393247:MFP393251 MPL393247:MPL393251 MZH393247:MZH393251 NJD393247:NJD393251 NSZ393247:NSZ393251 OCV393247:OCV393251 OMR393247:OMR393251 OWN393247:OWN393251 PGJ393247:PGJ393251 PQF393247:PQF393251 QAB393247:QAB393251 QJX393247:QJX393251 QTT393247:QTT393251 RDP393247:RDP393251 RNL393247:RNL393251 RXH393247:RXH393251 SHD393247:SHD393251 SQZ393247:SQZ393251 TAV393247:TAV393251 TKR393247:TKR393251 TUN393247:TUN393251 UEJ393247:UEJ393251 UOF393247:UOF393251 UYB393247:UYB393251 VHX393247:VHX393251 VRT393247:VRT393251 WBP393247:WBP393251 WLL393247:WLL393251 WVH393247:WVH393251 IV458783:IV458787 SR458783:SR458787 ACN458783:ACN458787 AMJ458783:AMJ458787 AWF458783:AWF458787 BGB458783:BGB458787 BPX458783:BPX458787 BZT458783:BZT458787 CJP458783:CJP458787 CTL458783:CTL458787 DDH458783:DDH458787 DND458783:DND458787 DWZ458783:DWZ458787 EGV458783:EGV458787 EQR458783:EQR458787 FAN458783:FAN458787 FKJ458783:FKJ458787 FUF458783:FUF458787 GEB458783:GEB458787 GNX458783:GNX458787 GXT458783:GXT458787 HHP458783:HHP458787 HRL458783:HRL458787 IBH458783:IBH458787 ILD458783:ILD458787 IUZ458783:IUZ458787 JEV458783:JEV458787 JOR458783:JOR458787 JYN458783:JYN458787 KIJ458783:KIJ458787 KSF458783:KSF458787 LCB458783:LCB458787 LLX458783:LLX458787 LVT458783:LVT458787 MFP458783:MFP458787 MPL458783:MPL458787 MZH458783:MZH458787 NJD458783:NJD458787 NSZ458783:NSZ458787 OCV458783:OCV458787 OMR458783:OMR458787 OWN458783:OWN458787 PGJ458783:PGJ458787 PQF458783:PQF458787 QAB458783:QAB458787 QJX458783:QJX458787 QTT458783:QTT458787 RDP458783:RDP458787 RNL458783:RNL458787 RXH458783:RXH458787 SHD458783:SHD458787 SQZ458783:SQZ458787 TAV458783:TAV458787 TKR458783:TKR458787 TUN458783:TUN458787 UEJ458783:UEJ458787 UOF458783:UOF458787 UYB458783:UYB458787 VHX458783:VHX458787 VRT458783:VRT458787 WBP458783:WBP458787 WLL458783:WLL458787 WVH458783:WVH458787 IV524319:IV524323 SR524319:SR524323 ACN524319:ACN524323 AMJ524319:AMJ524323 AWF524319:AWF524323 BGB524319:BGB524323 BPX524319:BPX524323 BZT524319:BZT524323 CJP524319:CJP524323 CTL524319:CTL524323 DDH524319:DDH524323 DND524319:DND524323 DWZ524319:DWZ524323 EGV524319:EGV524323 EQR524319:EQR524323 FAN524319:FAN524323 FKJ524319:FKJ524323 FUF524319:FUF524323 GEB524319:GEB524323 GNX524319:GNX524323 GXT524319:GXT524323 HHP524319:HHP524323 HRL524319:HRL524323 IBH524319:IBH524323 ILD524319:ILD524323 IUZ524319:IUZ524323 JEV524319:JEV524323 JOR524319:JOR524323 JYN524319:JYN524323 KIJ524319:KIJ524323 KSF524319:KSF524323 LCB524319:LCB524323 LLX524319:LLX524323 LVT524319:LVT524323 MFP524319:MFP524323 MPL524319:MPL524323 MZH524319:MZH524323 NJD524319:NJD524323 NSZ524319:NSZ524323 OCV524319:OCV524323 OMR524319:OMR524323 OWN524319:OWN524323 PGJ524319:PGJ524323 PQF524319:PQF524323 QAB524319:QAB524323 QJX524319:QJX524323 QTT524319:QTT524323 RDP524319:RDP524323 RNL524319:RNL524323 RXH524319:RXH524323 SHD524319:SHD524323 SQZ524319:SQZ524323 TAV524319:TAV524323 TKR524319:TKR524323 TUN524319:TUN524323 UEJ524319:UEJ524323 UOF524319:UOF524323 UYB524319:UYB524323 VHX524319:VHX524323 VRT524319:VRT524323 WBP524319:WBP524323 WLL524319:WLL524323 WVH524319:WVH524323 IV589855:IV589859 SR589855:SR589859 ACN589855:ACN589859 AMJ589855:AMJ589859 AWF589855:AWF589859 BGB589855:BGB589859 BPX589855:BPX589859 BZT589855:BZT589859 CJP589855:CJP589859 CTL589855:CTL589859 DDH589855:DDH589859 DND589855:DND589859 DWZ589855:DWZ589859 EGV589855:EGV589859 EQR589855:EQR589859 FAN589855:FAN589859 FKJ589855:FKJ589859 FUF589855:FUF589859 GEB589855:GEB589859 GNX589855:GNX589859 GXT589855:GXT589859 HHP589855:HHP589859 HRL589855:HRL589859 IBH589855:IBH589859 ILD589855:ILD589859 IUZ589855:IUZ589859 JEV589855:JEV589859 JOR589855:JOR589859 JYN589855:JYN589859 KIJ589855:KIJ589859 KSF589855:KSF589859 LCB589855:LCB589859 LLX589855:LLX589859 LVT589855:LVT589859 MFP589855:MFP589859 MPL589855:MPL589859 MZH589855:MZH589859 NJD589855:NJD589859 NSZ589855:NSZ589859 OCV589855:OCV589859 OMR589855:OMR589859 OWN589855:OWN589859 PGJ589855:PGJ589859 PQF589855:PQF589859 QAB589855:QAB589859 QJX589855:QJX589859 QTT589855:QTT589859 RDP589855:RDP589859 RNL589855:RNL589859 RXH589855:RXH589859 SHD589855:SHD589859 SQZ589855:SQZ589859 TAV589855:TAV589859 TKR589855:TKR589859 TUN589855:TUN589859 UEJ589855:UEJ589859 UOF589855:UOF589859 UYB589855:UYB589859 VHX589855:VHX589859 VRT589855:VRT589859 WBP589855:WBP589859 WLL589855:WLL589859 WVH589855:WVH589859 IV655391:IV655395 SR655391:SR655395 ACN655391:ACN655395 AMJ655391:AMJ655395 AWF655391:AWF655395 BGB655391:BGB655395 BPX655391:BPX655395 BZT655391:BZT655395 CJP655391:CJP655395 CTL655391:CTL655395 DDH655391:DDH655395 DND655391:DND655395 DWZ655391:DWZ655395 EGV655391:EGV655395 EQR655391:EQR655395 FAN655391:FAN655395 FKJ655391:FKJ655395 FUF655391:FUF655395 GEB655391:GEB655395 GNX655391:GNX655395 GXT655391:GXT655395 HHP655391:HHP655395 HRL655391:HRL655395 IBH655391:IBH655395 ILD655391:ILD655395 IUZ655391:IUZ655395 JEV655391:JEV655395 JOR655391:JOR655395 JYN655391:JYN655395 KIJ655391:KIJ655395 KSF655391:KSF655395 LCB655391:LCB655395 LLX655391:LLX655395 LVT655391:LVT655395 MFP655391:MFP655395 MPL655391:MPL655395 MZH655391:MZH655395 NJD655391:NJD655395 NSZ655391:NSZ655395 OCV655391:OCV655395 OMR655391:OMR655395 OWN655391:OWN655395 PGJ655391:PGJ655395 PQF655391:PQF655395 QAB655391:QAB655395 QJX655391:QJX655395 QTT655391:QTT655395 RDP655391:RDP655395 RNL655391:RNL655395 RXH655391:RXH655395 SHD655391:SHD655395 SQZ655391:SQZ655395 TAV655391:TAV655395 TKR655391:TKR655395 TUN655391:TUN655395 UEJ655391:UEJ655395 UOF655391:UOF655395 UYB655391:UYB655395 VHX655391:VHX655395 VRT655391:VRT655395 WBP655391:WBP655395 WLL655391:WLL655395 WVH655391:WVH655395 IV720927:IV720931 SR720927:SR720931 ACN720927:ACN720931 AMJ720927:AMJ720931 AWF720927:AWF720931 BGB720927:BGB720931 BPX720927:BPX720931 BZT720927:BZT720931 CJP720927:CJP720931 CTL720927:CTL720931 DDH720927:DDH720931 DND720927:DND720931 DWZ720927:DWZ720931 EGV720927:EGV720931 EQR720927:EQR720931 FAN720927:FAN720931 FKJ720927:FKJ720931 FUF720927:FUF720931 GEB720927:GEB720931 GNX720927:GNX720931 GXT720927:GXT720931 HHP720927:HHP720931 HRL720927:HRL720931 IBH720927:IBH720931 ILD720927:ILD720931 IUZ720927:IUZ720931 JEV720927:JEV720931 JOR720927:JOR720931 JYN720927:JYN720931 KIJ720927:KIJ720931 KSF720927:KSF720931 LCB720927:LCB720931 LLX720927:LLX720931 LVT720927:LVT720931 MFP720927:MFP720931 MPL720927:MPL720931 MZH720927:MZH720931 NJD720927:NJD720931 NSZ720927:NSZ720931 OCV720927:OCV720931 OMR720927:OMR720931 OWN720927:OWN720931 PGJ720927:PGJ720931 PQF720927:PQF720931 QAB720927:QAB720931 QJX720927:QJX720931 QTT720927:QTT720931 RDP720927:RDP720931 RNL720927:RNL720931 RXH720927:RXH720931 SHD720927:SHD720931 SQZ720927:SQZ720931 TAV720927:TAV720931 TKR720927:TKR720931 TUN720927:TUN720931 UEJ720927:UEJ720931 UOF720927:UOF720931 UYB720927:UYB720931 VHX720927:VHX720931 VRT720927:VRT720931 WBP720927:WBP720931 WLL720927:WLL720931 WVH720927:WVH720931 IV786463:IV786467 SR786463:SR786467 ACN786463:ACN786467 AMJ786463:AMJ786467 AWF786463:AWF786467 BGB786463:BGB786467 BPX786463:BPX786467 BZT786463:BZT786467 CJP786463:CJP786467 CTL786463:CTL786467 DDH786463:DDH786467 DND786463:DND786467 DWZ786463:DWZ786467 EGV786463:EGV786467 EQR786463:EQR786467 FAN786463:FAN786467 FKJ786463:FKJ786467 FUF786463:FUF786467 GEB786463:GEB786467 GNX786463:GNX786467 GXT786463:GXT786467 HHP786463:HHP786467 HRL786463:HRL786467 IBH786463:IBH786467 ILD786463:ILD786467 IUZ786463:IUZ786467 JEV786463:JEV786467 JOR786463:JOR786467 JYN786463:JYN786467 KIJ786463:KIJ786467 KSF786463:KSF786467 LCB786463:LCB786467 LLX786463:LLX786467 LVT786463:LVT786467 MFP786463:MFP786467 MPL786463:MPL786467 MZH786463:MZH786467 NJD786463:NJD786467 NSZ786463:NSZ786467 OCV786463:OCV786467 OMR786463:OMR786467 OWN786463:OWN786467 PGJ786463:PGJ786467 PQF786463:PQF786467 QAB786463:QAB786467 QJX786463:QJX786467 QTT786463:QTT786467 RDP786463:RDP786467 RNL786463:RNL786467 RXH786463:RXH786467 SHD786463:SHD786467 SQZ786463:SQZ786467 TAV786463:TAV786467 TKR786463:TKR786467 TUN786463:TUN786467 UEJ786463:UEJ786467 UOF786463:UOF786467 UYB786463:UYB786467 VHX786463:VHX786467 VRT786463:VRT786467 WBP786463:WBP786467 WLL786463:WLL786467 WVH786463:WVH786467 IV851999:IV852003 SR851999:SR852003 ACN851999:ACN852003 AMJ851999:AMJ852003 AWF851999:AWF852003 BGB851999:BGB852003 BPX851999:BPX852003 BZT851999:BZT852003 CJP851999:CJP852003 CTL851999:CTL852003 DDH851999:DDH852003 DND851999:DND852003 DWZ851999:DWZ852003 EGV851999:EGV852003 EQR851999:EQR852003 FAN851999:FAN852003 FKJ851999:FKJ852003 FUF851999:FUF852003 GEB851999:GEB852003 GNX851999:GNX852003 GXT851999:GXT852003 HHP851999:HHP852003 HRL851999:HRL852003 IBH851999:IBH852003 ILD851999:ILD852003 IUZ851999:IUZ852003 JEV851999:JEV852003 JOR851999:JOR852003 JYN851999:JYN852003 KIJ851999:KIJ852003 KSF851999:KSF852003 LCB851999:LCB852003 LLX851999:LLX852003 LVT851999:LVT852003 MFP851999:MFP852003 MPL851999:MPL852003 MZH851999:MZH852003 NJD851999:NJD852003 NSZ851999:NSZ852003 OCV851999:OCV852003 OMR851999:OMR852003 OWN851999:OWN852003 PGJ851999:PGJ852003 PQF851999:PQF852003 QAB851999:QAB852003 QJX851999:QJX852003 QTT851999:QTT852003 RDP851999:RDP852003 RNL851999:RNL852003 RXH851999:RXH852003 SHD851999:SHD852003 SQZ851999:SQZ852003 TAV851999:TAV852003 TKR851999:TKR852003 TUN851999:TUN852003 UEJ851999:UEJ852003 UOF851999:UOF852003 UYB851999:UYB852003 VHX851999:VHX852003 VRT851999:VRT852003 WBP851999:WBP852003 WLL851999:WLL852003 WVH851999:WVH852003 IV917535:IV917539 SR917535:SR917539 ACN917535:ACN917539 AMJ917535:AMJ917539 AWF917535:AWF917539 BGB917535:BGB917539 BPX917535:BPX917539 BZT917535:BZT917539 CJP917535:CJP917539 CTL917535:CTL917539 DDH917535:DDH917539 DND917535:DND917539 DWZ917535:DWZ917539 EGV917535:EGV917539 EQR917535:EQR917539 FAN917535:FAN917539 FKJ917535:FKJ917539 FUF917535:FUF917539 GEB917535:GEB917539 GNX917535:GNX917539 GXT917535:GXT917539 HHP917535:HHP917539 HRL917535:HRL917539 IBH917535:IBH917539 ILD917535:ILD917539 IUZ917535:IUZ917539 JEV917535:JEV917539 JOR917535:JOR917539 JYN917535:JYN917539 KIJ917535:KIJ917539 KSF917535:KSF917539 LCB917535:LCB917539 LLX917535:LLX917539 LVT917535:LVT917539 MFP917535:MFP917539 MPL917535:MPL917539 MZH917535:MZH917539 NJD917535:NJD917539 NSZ917535:NSZ917539 OCV917535:OCV917539 OMR917535:OMR917539 OWN917535:OWN917539 PGJ917535:PGJ917539 PQF917535:PQF917539 QAB917535:QAB917539 QJX917535:QJX917539 QTT917535:QTT917539 RDP917535:RDP917539 RNL917535:RNL917539 RXH917535:RXH917539 SHD917535:SHD917539 SQZ917535:SQZ917539 TAV917535:TAV917539 TKR917535:TKR917539 TUN917535:TUN917539 UEJ917535:UEJ917539 UOF917535:UOF917539 UYB917535:UYB917539 VHX917535:VHX917539 VRT917535:VRT917539 WBP917535:WBP917539 WLL917535:WLL917539 WVH917535:WVH917539 IV983071:IV983075 SR983071:SR983075 ACN983071:ACN983075 AMJ983071:AMJ983075 AWF983071:AWF983075 BGB983071:BGB983075 BPX983071:BPX983075 BZT983071:BZT983075 CJP983071:CJP983075 CTL983071:CTL983075 DDH983071:DDH983075 DND983071:DND983075 DWZ983071:DWZ983075 EGV983071:EGV983075 EQR983071:EQR983075 FAN983071:FAN983075 FKJ983071:FKJ983075 FUF983071:FUF983075 GEB983071:GEB983075 GNX983071:GNX983075 GXT983071:GXT983075 HHP983071:HHP983075 HRL983071:HRL983075 IBH983071:IBH983075 ILD983071:ILD983075 IUZ983071:IUZ983075 JEV983071:JEV983075 JOR983071:JOR983075 JYN983071:JYN983075 KIJ983071:KIJ983075 KSF983071:KSF983075 LCB983071:LCB983075 LLX983071:LLX983075 LVT983071:LVT983075 MFP983071:MFP983075 MPL983071:MPL983075 MZH983071:MZH983075 NJD983071:NJD983075 NSZ983071:NSZ983075 OCV983071:OCV983075 OMR983071:OMR983075 OWN983071:OWN983075 PGJ983071:PGJ983075 PQF983071:PQF983075 QAB983071:QAB983075 QJX983071:QJX983075 QTT983071:QTT983075 RDP983071:RDP983075 RNL983071:RNL983075 RXH983071:RXH983075 SHD983071:SHD983075 SQZ983071:SQZ983075 TAV983071:TAV983075 TKR983071:TKR983075 TUN983071:TUN983075 UEJ983071:UEJ983075 UOF983071:UOF983075 UYB983071:UYB983075 VHX983071:VHX983075 VRT983071:VRT983075 WBP983071:WBP983075 WLL983071:WLL983075 WVH983071:WVH983075 HS38:HT38 RO38:RP38 ABK38:ABL38 ALG38:ALH38 AVC38:AVD38 BEY38:BEZ38 BOU38:BOV38 BYQ38:BYR38 CIM38:CIN38 CSI38:CSJ38 DCE38:DCF38 DMA38:DMB38 DVW38:DVX38 EFS38:EFT38 EPO38:EPP38 EZK38:EZL38 FJG38:FJH38 FTC38:FTD38 GCY38:GCZ38 GMU38:GMV38 GWQ38:GWR38 HGM38:HGN38 HQI38:HQJ38 IAE38:IAF38 IKA38:IKB38 ITW38:ITX38 JDS38:JDT38 JNO38:JNP38 JXK38:JXL38 KHG38:KHH38 KRC38:KRD38 LAY38:LAZ38 LKU38:LKV38 LUQ38:LUR38 MEM38:MEN38 MOI38:MOJ38 MYE38:MYF38 NIA38:NIB38 NRW38:NRX38 OBS38:OBT38 OLO38:OLP38 OVK38:OVL38 PFG38:PFH38 PPC38:PPD38 PYY38:PYZ38 QIU38:QIV38 QSQ38:QSR38 RCM38:RCN38 RMI38:RMJ38 RWE38:RWF38 SGA38:SGB38 SPW38:SPX38 SZS38:SZT38 TJO38:TJP38 TTK38:TTL38 UDG38:UDH38 UNC38:UND38 UWY38:UWZ38 VGU38:VGV38 VQQ38:VQR38 WAM38:WAN38 WKI38:WKJ38 WUE38:WUF38 D65572:E65572 HS65572:HT65572 RO65572:RP65572 ABK65572:ABL65572 ALG65572:ALH65572 AVC65572:AVD65572 BEY65572:BEZ65572 BOU65572:BOV65572 BYQ65572:BYR65572 CIM65572:CIN65572 CSI65572:CSJ65572 DCE65572:DCF65572 DMA65572:DMB65572 DVW65572:DVX65572 EFS65572:EFT65572 EPO65572:EPP65572 EZK65572:EZL65572 FJG65572:FJH65572 FTC65572:FTD65572 GCY65572:GCZ65572 GMU65572:GMV65572 GWQ65572:GWR65572 HGM65572:HGN65572 HQI65572:HQJ65572 IAE65572:IAF65572 IKA65572:IKB65572 ITW65572:ITX65572 JDS65572:JDT65572 JNO65572:JNP65572 JXK65572:JXL65572 KHG65572:KHH65572 KRC65572:KRD65572 LAY65572:LAZ65572 LKU65572:LKV65572 LUQ65572:LUR65572 MEM65572:MEN65572 MOI65572:MOJ65572 MYE65572:MYF65572 NIA65572:NIB65572 NRW65572:NRX65572 OBS65572:OBT65572 OLO65572:OLP65572 OVK65572:OVL65572 PFG65572:PFH65572 PPC65572:PPD65572 PYY65572:PYZ65572 QIU65572:QIV65572 QSQ65572:QSR65572 RCM65572:RCN65572 RMI65572:RMJ65572 RWE65572:RWF65572 SGA65572:SGB65572 SPW65572:SPX65572 SZS65572:SZT65572 TJO65572:TJP65572 TTK65572:TTL65572 UDG65572:UDH65572 UNC65572:UND65572 UWY65572:UWZ65572 VGU65572:VGV65572 VQQ65572:VQR65572 WAM65572:WAN65572 WKI65572:WKJ65572 WUE65572:WUF65572 D131108:E131108 HS131108:HT131108 RO131108:RP131108 ABK131108:ABL131108 ALG131108:ALH131108 AVC131108:AVD131108 BEY131108:BEZ131108 BOU131108:BOV131108 BYQ131108:BYR131108 CIM131108:CIN131108 CSI131108:CSJ131108 DCE131108:DCF131108 DMA131108:DMB131108 DVW131108:DVX131108 EFS131108:EFT131108 EPO131108:EPP131108 EZK131108:EZL131108 FJG131108:FJH131108 FTC131108:FTD131108 GCY131108:GCZ131108 GMU131108:GMV131108 GWQ131108:GWR131108 HGM131108:HGN131108 HQI131108:HQJ131108 IAE131108:IAF131108 IKA131108:IKB131108 ITW131108:ITX131108 JDS131108:JDT131108 JNO131108:JNP131108 JXK131108:JXL131108 KHG131108:KHH131108 KRC131108:KRD131108 LAY131108:LAZ131108 LKU131108:LKV131108 LUQ131108:LUR131108 MEM131108:MEN131108 MOI131108:MOJ131108 MYE131108:MYF131108 NIA131108:NIB131108 NRW131108:NRX131108 OBS131108:OBT131108 OLO131108:OLP131108 OVK131108:OVL131108 PFG131108:PFH131108 PPC131108:PPD131108 PYY131108:PYZ131108 QIU131108:QIV131108 QSQ131108:QSR131108 RCM131108:RCN131108 RMI131108:RMJ131108 RWE131108:RWF131108 SGA131108:SGB131108 SPW131108:SPX131108 SZS131108:SZT131108 TJO131108:TJP131108 TTK131108:TTL131108 UDG131108:UDH131108 UNC131108:UND131108 UWY131108:UWZ131108 VGU131108:VGV131108 VQQ131108:VQR131108 WAM131108:WAN131108 WKI131108:WKJ131108 WUE131108:WUF131108 D196644:E196644 HS196644:HT196644 RO196644:RP196644 ABK196644:ABL196644 ALG196644:ALH196644 AVC196644:AVD196644 BEY196644:BEZ196644 BOU196644:BOV196644 BYQ196644:BYR196644 CIM196644:CIN196644 CSI196644:CSJ196644 DCE196644:DCF196644 DMA196644:DMB196644 DVW196644:DVX196644 EFS196644:EFT196644 EPO196644:EPP196644 EZK196644:EZL196644 FJG196644:FJH196644 FTC196644:FTD196644 GCY196644:GCZ196644 GMU196644:GMV196644 GWQ196644:GWR196644 HGM196644:HGN196644 HQI196644:HQJ196644 IAE196644:IAF196644 IKA196644:IKB196644 ITW196644:ITX196644 JDS196644:JDT196644 JNO196644:JNP196644 JXK196644:JXL196644 KHG196644:KHH196644 KRC196644:KRD196644 LAY196644:LAZ196644 LKU196644:LKV196644 LUQ196644:LUR196644 MEM196644:MEN196644 MOI196644:MOJ196644 MYE196644:MYF196644 NIA196644:NIB196644 NRW196644:NRX196644 OBS196644:OBT196644 OLO196644:OLP196644 OVK196644:OVL196644 PFG196644:PFH196644 PPC196644:PPD196644 PYY196644:PYZ196644 QIU196644:QIV196644 QSQ196644:QSR196644 RCM196644:RCN196644 RMI196644:RMJ196644 RWE196644:RWF196644 SGA196644:SGB196644 SPW196644:SPX196644 SZS196644:SZT196644 TJO196644:TJP196644 TTK196644:TTL196644 UDG196644:UDH196644 UNC196644:UND196644 UWY196644:UWZ196644 VGU196644:VGV196644 VQQ196644:VQR196644 WAM196644:WAN196644 WKI196644:WKJ196644 WUE196644:WUF196644 D262180:E262180 HS262180:HT262180 RO262180:RP262180 ABK262180:ABL262180 ALG262180:ALH262180 AVC262180:AVD262180 BEY262180:BEZ262180 BOU262180:BOV262180 BYQ262180:BYR262180 CIM262180:CIN262180 CSI262180:CSJ262180 DCE262180:DCF262180 DMA262180:DMB262180 DVW262180:DVX262180 EFS262180:EFT262180 EPO262180:EPP262180 EZK262180:EZL262180 FJG262180:FJH262180 FTC262180:FTD262180 GCY262180:GCZ262180 GMU262180:GMV262180 GWQ262180:GWR262180 HGM262180:HGN262180 HQI262180:HQJ262180 IAE262180:IAF262180 IKA262180:IKB262180 ITW262180:ITX262180 JDS262180:JDT262180 JNO262180:JNP262180 JXK262180:JXL262180 KHG262180:KHH262180 KRC262180:KRD262180 LAY262180:LAZ262180 LKU262180:LKV262180 LUQ262180:LUR262180 MEM262180:MEN262180 MOI262180:MOJ262180 MYE262180:MYF262180 NIA262180:NIB262180 NRW262180:NRX262180 OBS262180:OBT262180 OLO262180:OLP262180 OVK262180:OVL262180 PFG262180:PFH262180 PPC262180:PPD262180 PYY262180:PYZ262180 QIU262180:QIV262180 QSQ262180:QSR262180 RCM262180:RCN262180 RMI262180:RMJ262180 RWE262180:RWF262180 SGA262180:SGB262180 SPW262180:SPX262180 SZS262180:SZT262180 TJO262180:TJP262180 TTK262180:TTL262180 UDG262180:UDH262180 UNC262180:UND262180 UWY262180:UWZ262180 VGU262180:VGV262180 VQQ262180:VQR262180 WAM262180:WAN262180 WKI262180:WKJ262180 WUE262180:WUF262180 D327716:E327716 HS327716:HT327716 RO327716:RP327716 ABK327716:ABL327716 ALG327716:ALH327716 AVC327716:AVD327716 BEY327716:BEZ327716 BOU327716:BOV327716 BYQ327716:BYR327716 CIM327716:CIN327716 CSI327716:CSJ327716 DCE327716:DCF327716 DMA327716:DMB327716 DVW327716:DVX327716 EFS327716:EFT327716 EPO327716:EPP327716 EZK327716:EZL327716 FJG327716:FJH327716 FTC327716:FTD327716 GCY327716:GCZ327716 GMU327716:GMV327716 GWQ327716:GWR327716 HGM327716:HGN327716 HQI327716:HQJ327716 IAE327716:IAF327716 IKA327716:IKB327716 ITW327716:ITX327716 JDS327716:JDT327716 JNO327716:JNP327716 JXK327716:JXL327716 KHG327716:KHH327716 KRC327716:KRD327716 LAY327716:LAZ327716 LKU327716:LKV327716 LUQ327716:LUR327716 MEM327716:MEN327716 MOI327716:MOJ327716 MYE327716:MYF327716 NIA327716:NIB327716 NRW327716:NRX327716 OBS327716:OBT327716 OLO327716:OLP327716 OVK327716:OVL327716 PFG327716:PFH327716 PPC327716:PPD327716 PYY327716:PYZ327716 QIU327716:QIV327716 QSQ327716:QSR327716 RCM327716:RCN327716 RMI327716:RMJ327716 RWE327716:RWF327716 SGA327716:SGB327716 SPW327716:SPX327716 SZS327716:SZT327716 TJO327716:TJP327716 TTK327716:TTL327716 UDG327716:UDH327716 UNC327716:UND327716 UWY327716:UWZ327716 VGU327716:VGV327716 VQQ327716:VQR327716 WAM327716:WAN327716 WKI327716:WKJ327716 WUE327716:WUF327716 D393252:E393252 HS393252:HT393252 RO393252:RP393252 ABK393252:ABL393252 ALG393252:ALH393252 AVC393252:AVD393252 BEY393252:BEZ393252 BOU393252:BOV393252 BYQ393252:BYR393252 CIM393252:CIN393252 CSI393252:CSJ393252 DCE393252:DCF393252 DMA393252:DMB393252 DVW393252:DVX393252 EFS393252:EFT393252 EPO393252:EPP393252 EZK393252:EZL393252 FJG393252:FJH393252 FTC393252:FTD393252 GCY393252:GCZ393252 GMU393252:GMV393252 GWQ393252:GWR393252 HGM393252:HGN393252 HQI393252:HQJ393252 IAE393252:IAF393252 IKA393252:IKB393252 ITW393252:ITX393252 JDS393252:JDT393252 JNO393252:JNP393252 JXK393252:JXL393252 KHG393252:KHH393252 KRC393252:KRD393252 LAY393252:LAZ393252 LKU393252:LKV393252 LUQ393252:LUR393252 MEM393252:MEN393252 MOI393252:MOJ393252 MYE393252:MYF393252 NIA393252:NIB393252 NRW393252:NRX393252 OBS393252:OBT393252 OLO393252:OLP393252 OVK393252:OVL393252 PFG393252:PFH393252 PPC393252:PPD393252 PYY393252:PYZ393252 QIU393252:QIV393252 QSQ393252:QSR393252 RCM393252:RCN393252 RMI393252:RMJ393252 RWE393252:RWF393252 SGA393252:SGB393252 SPW393252:SPX393252 SZS393252:SZT393252 TJO393252:TJP393252 TTK393252:TTL393252 UDG393252:UDH393252 UNC393252:UND393252 UWY393252:UWZ393252 VGU393252:VGV393252 VQQ393252:VQR393252 WAM393252:WAN393252 WKI393252:WKJ393252 WUE393252:WUF393252 D458788:E458788 HS458788:HT458788 RO458788:RP458788 ABK458788:ABL458788 ALG458788:ALH458788 AVC458788:AVD458788 BEY458788:BEZ458788 BOU458788:BOV458788 BYQ458788:BYR458788 CIM458788:CIN458788 CSI458788:CSJ458788 DCE458788:DCF458788 DMA458788:DMB458788 DVW458788:DVX458788 EFS458788:EFT458788 EPO458788:EPP458788 EZK458788:EZL458788 FJG458788:FJH458788 FTC458788:FTD458788 GCY458788:GCZ458788 GMU458788:GMV458788 GWQ458788:GWR458788 HGM458788:HGN458788 HQI458788:HQJ458788 IAE458788:IAF458788 IKA458788:IKB458788 ITW458788:ITX458788 JDS458788:JDT458788 JNO458788:JNP458788 JXK458788:JXL458788 KHG458788:KHH458788 KRC458788:KRD458788 LAY458788:LAZ458788 LKU458788:LKV458788 LUQ458788:LUR458788 MEM458788:MEN458788 MOI458788:MOJ458788 MYE458788:MYF458788 NIA458788:NIB458788 NRW458788:NRX458788 OBS458788:OBT458788 OLO458788:OLP458788 OVK458788:OVL458788 PFG458788:PFH458788 PPC458788:PPD458788 PYY458788:PYZ458788 QIU458788:QIV458788 QSQ458788:QSR458788 RCM458788:RCN458788 RMI458788:RMJ458788 RWE458788:RWF458788 SGA458788:SGB458788 SPW458788:SPX458788 SZS458788:SZT458788 TJO458788:TJP458788 TTK458788:TTL458788 UDG458788:UDH458788 UNC458788:UND458788 UWY458788:UWZ458788 VGU458788:VGV458788 VQQ458788:VQR458788 WAM458788:WAN458788 WKI458788:WKJ458788 WUE458788:WUF458788 D524324:E524324 HS524324:HT524324 RO524324:RP524324 ABK524324:ABL524324 ALG524324:ALH524324 AVC524324:AVD524324 BEY524324:BEZ524324 BOU524324:BOV524324 BYQ524324:BYR524324 CIM524324:CIN524324 CSI524324:CSJ524324 DCE524324:DCF524324 DMA524324:DMB524324 DVW524324:DVX524324 EFS524324:EFT524324 EPO524324:EPP524324 EZK524324:EZL524324 FJG524324:FJH524324 FTC524324:FTD524324 GCY524324:GCZ524324 GMU524324:GMV524324 GWQ524324:GWR524324 HGM524324:HGN524324 HQI524324:HQJ524324 IAE524324:IAF524324 IKA524324:IKB524324 ITW524324:ITX524324 JDS524324:JDT524324 JNO524324:JNP524324 JXK524324:JXL524324 KHG524324:KHH524324 KRC524324:KRD524324 LAY524324:LAZ524324 LKU524324:LKV524324 LUQ524324:LUR524324 MEM524324:MEN524324 MOI524324:MOJ524324 MYE524324:MYF524324 NIA524324:NIB524324 NRW524324:NRX524324 OBS524324:OBT524324 OLO524324:OLP524324 OVK524324:OVL524324 PFG524324:PFH524324 PPC524324:PPD524324 PYY524324:PYZ524324 QIU524324:QIV524324 QSQ524324:QSR524324 RCM524324:RCN524324 RMI524324:RMJ524324 RWE524324:RWF524324 SGA524324:SGB524324 SPW524324:SPX524324 SZS524324:SZT524324 TJO524324:TJP524324 TTK524324:TTL524324 UDG524324:UDH524324 UNC524324:UND524324 UWY524324:UWZ524324 VGU524324:VGV524324 VQQ524324:VQR524324 WAM524324:WAN524324 WKI524324:WKJ524324 WUE524324:WUF524324 D589860:E589860 HS589860:HT589860 RO589860:RP589860 ABK589860:ABL589860 ALG589860:ALH589860 AVC589860:AVD589860 BEY589860:BEZ589860 BOU589860:BOV589860 BYQ589860:BYR589860 CIM589860:CIN589860 CSI589860:CSJ589860 DCE589860:DCF589860 DMA589860:DMB589860 DVW589860:DVX589860 EFS589860:EFT589860 EPO589860:EPP589860 EZK589860:EZL589860 FJG589860:FJH589860 FTC589860:FTD589860 GCY589860:GCZ589860 GMU589860:GMV589860 GWQ589860:GWR589860 HGM589860:HGN589860 HQI589860:HQJ589860 IAE589860:IAF589860 IKA589860:IKB589860 ITW589860:ITX589860 JDS589860:JDT589860 JNO589860:JNP589860 JXK589860:JXL589860 KHG589860:KHH589860 KRC589860:KRD589860 LAY589860:LAZ589860 LKU589860:LKV589860 LUQ589860:LUR589860 MEM589860:MEN589860 MOI589860:MOJ589860 MYE589860:MYF589860 NIA589860:NIB589860 NRW589860:NRX589860 OBS589860:OBT589860 OLO589860:OLP589860 OVK589860:OVL589860 PFG589860:PFH589860 PPC589860:PPD589860 PYY589860:PYZ589860 QIU589860:QIV589860 QSQ589860:QSR589860 RCM589860:RCN589860 RMI589860:RMJ589860 RWE589860:RWF589860 SGA589860:SGB589860 SPW589860:SPX589860 SZS589860:SZT589860 TJO589860:TJP589860 TTK589860:TTL589860 UDG589860:UDH589860 UNC589860:UND589860 UWY589860:UWZ589860 VGU589860:VGV589860 VQQ589860:VQR589860 WAM589860:WAN589860 WKI589860:WKJ589860 WUE589860:WUF589860 D655396:E655396 HS655396:HT655396 RO655396:RP655396 ABK655396:ABL655396 ALG655396:ALH655396 AVC655396:AVD655396 BEY655396:BEZ655396 BOU655396:BOV655396 BYQ655396:BYR655396 CIM655396:CIN655396 CSI655396:CSJ655396 DCE655396:DCF655396 DMA655396:DMB655396 DVW655396:DVX655396 EFS655396:EFT655396 EPO655396:EPP655396 EZK655396:EZL655396 FJG655396:FJH655396 FTC655396:FTD655396 GCY655396:GCZ655396 GMU655396:GMV655396 GWQ655396:GWR655396 HGM655396:HGN655396 HQI655396:HQJ655396 IAE655396:IAF655396 IKA655396:IKB655396 ITW655396:ITX655396 JDS655396:JDT655396 JNO655396:JNP655396 JXK655396:JXL655396 KHG655396:KHH655396 KRC655396:KRD655396 LAY655396:LAZ655396 LKU655396:LKV655396 LUQ655396:LUR655396 MEM655396:MEN655396 MOI655396:MOJ655396 MYE655396:MYF655396 NIA655396:NIB655396 NRW655396:NRX655396 OBS655396:OBT655396 OLO655396:OLP655396 OVK655396:OVL655396 PFG655396:PFH655396 PPC655396:PPD655396 PYY655396:PYZ655396 QIU655396:QIV655396 QSQ655396:QSR655396 RCM655396:RCN655396 RMI655396:RMJ655396 RWE655396:RWF655396 SGA655396:SGB655396 SPW655396:SPX655396 SZS655396:SZT655396 TJO655396:TJP655396 TTK655396:TTL655396 UDG655396:UDH655396 UNC655396:UND655396 UWY655396:UWZ655396 VGU655396:VGV655396 VQQ655396:VQR655396 WAM655396:WAN655396 WKI655396:WKJ655396 WUE655396:WUF655396 D720932:E720932 HS720932:HT720932 RO720932:RP720932 ABK720932:ABL720932 ALG720932:ALH720932 AVC720932:AVD720932 BEY720932:BEZ720932 BOU720932:BOV720932 BYQ720932:BYR720932 CIM720932:CIN720932 CSI720932:CSJ720932 DCE720932:DCF720932 DMA720932:DMB720932 DVW720932:DVX720932 EFS720932:EFT720932 EPO720932:EPP720932 EZK720932:EZL720932 FJG720932:FJH720932 FTC720932:FTD720932 GCY720932:GCZ720932 GMU720932:GMV720932 GWQ720932:GWR720932 HGM720932:HGN720932 HQI720932:HQJ720932 IAE720932:IAF720932 IKA720932:IKB720932 ITW720932:ITX720932 JDS720932:JDT720932 JNO720932:JNP720932 JXK720932:JXL720932 KHG720932:KHH720932 KRC720932:KRD720932 LAY720932:LAZ720932 LKU720932:LKV720932 LUQ720932:LUR720932 MEM720932:MEN720932 MOI720932:MOJ720932 MYE720932:MYF720932 NIA720932:NIB720932 NRW720932:NRX720932 OBS720932:OBT720932 OLO720932:OLP720932 OVK720932:OVL720932 PFG720932:PFH720932 PPC720932:PPD720932 PYY720932:PYZ720932 QIU720932:QIV720932 QSQ720932:QSR720932 RCM720932:RCN720932 RMI720932:RMJ720932 RWE720932:RWF720932 SGA720932:SGB720932 SPW720932:SPX720932 SZS720932:SZT720932 TJO720932:TJP720932 TTK720932:TTL720932 UDG720932:UDH720932 UNC720932:UND720932 UWY720932:UWZ720932 VGU720932:VGV720932 VQQ720932:VQR720932 WAM720932:WAN720932 WKI720932:WKJ720932 WUE720932:WUF720932 D786468:E786468 HS786468:HT786468 RO786468:RP786468 ABK786468:ABL786468 ALG786468:ALH786468 AVC786468:AVD786468 BEY786468:BEZ786468 BOU786468:BOV786468 BYQ786468:BYR786468 CIM786468:CIN786468 CSI786468:CSJ786468 DCE786468:DCF786468 DMA786468:DMB786468 DVW786468:DVX786468 EFS786468:EFT786468 EPO786468:EPP786468 EZK786468:EZL786468 FJG786468:FJH786468 FTC786468:FTD786468 GCY786468:GCZ786468 GMU786468:GMV786468 GWQ786468:GWR786468 HGM786468:HGN786468 HQI786468:HQJ786468 IAE786468:IAF786468 IKA786468:IKB786468 ITW786468:ITX786468 JDS786468:JDT786468 JNO786468:JNP786468 JXK786468:JXL786468 KHG786468:KHH786468 KRC786468:KRD786468 LAY786468:LAZ786468 LKU786468:LKV786468 LUQ786468:LUR786468 MEM786468:MEN786468 MOI786468:MOJ786468 MYE786468:MYF786468 NIA786468:NIB786468 NRW786468:NRX786468 OBS786468:OBT786468 OLO786468:OLP786468 OVK786468:OVL786468 PFG786468:PFH786468 PPC786468:PPD786468 PYY786468:PYZ786468 QIU786468:QIV786468 QSQ786468:QSR786468 RCM786468:RCN786468 RMI786468:RMJ786468 RWE786468:RWF786468 SGA786468:SGB786468 SPW786468:SPX786468 SZS786468:SZT786468 TJO786468:TJP786468 TTK786468:TTL786468 UDG786468:UDH786468 UNC786468:UND786468 UWY786468:UWZ786468 VGU786468:VGV786468 VQQ786468:VQR786468 WAM786468:WAN786468 WKI786468:WKJ786468 WUE786468:WUF786468 D852004:E852004 HS852004:HT852004 RO852004:RP852004 ABK852004:ABL852004 ALG852004:ALH852004 AVC852004:AVD852004 BEY852004:BEZ852004 BOU852004:BOV852004 BYQ852004:BYR852004 CIM852004:CIN852004 CSI852004:CSJ852004 DCE852004:DCF852004 DMA852004:DMB852004 DVW852004:DVX852004 EFS852004:EFT852004 EPO852004:EPP852004 EZK852004:EZL852004 FJG852004:FJH852004 FTC852004:FTD852004 GCY852004:GCZ852004 GMU852004:GMV852004 GWQ852004:GWR852004 HGM852004:HGN852004 HQI852004:HQJ852004 IAE852004:IAF852004 IKA852004:IKB852004 ITW852004:ITX852004 JDS852004:JDT852004 JNO852004:JNP852004 JXK852004:JXL852004 KHG852004:KHH852004 KRC852004:KRD852004 LAY852004:LAZ852004 LKU852004:LKV852004 LUQ852004:LUR852004 MEM852004:MEN852004 MOI852004:MOJ852004 MYE852004:MYF852004 NIA852004:NIB852004 NRW852004:NRX852004 OBS852004:OBT852004 OLO852004:OLP852004 OVK852004:OVL852004 PFG852004:PFH852004 PPC852004:PPD852004 PYY852004:PYZ852004 QIU852004:QIV852004 QSQ852004:QSR852004 RCM852004:RCN852004 RMI852004:RMJ852004 RWE852004:RWF852004 SGA852004:SGB852004 SPW852004:SPX852004 SZS852004:SZT852004 TJO852004:TJP852004 TTK852004:TTL852004 UDG852004:UDH852004 UNC852004:UND852004 UWY852004:UWZ852004 VGU852004:VGV852004 VQQ852004:VQR852004 WAM852004:WAN852004 WKI852004:WKJ852004 WUE852004:WUF852004 D917540:E917540 HS917540:HT917540 RO917540:RP917540 ABK917540:ABL917540 ALG917540:ALH917540 AVC917540:AVD917540 BEY917540:BEZ917540 BOU917540:BOV917540 BYQ917540:BYR917540 CIM917540:CIN917540 CSI917540:CSJ917540 DCE917540:DCF917540 DMA917540:DMB917540 DVW917540:DVX917540 EFS917540:EFT917540 EPO917540:EPP917540 EZK917540:EZL917540 FJG917540:FJH917540 FTC917540:FTD917540 GCY917540:GCZ917540 GMU917540:GMV917540 GWQ917540:GWR917540 HGM917540:HGN917540 HQI917540:HQJ917540 IAE917540:IAF917540 IKA917540:IKB917540 ITW917540:ITX917540 JDS917540:JDT917540 JNO917540:JNP917540 JXK917540:JXL917540 KHG917540:KHH917540 KRC917540:KRD917540 LAY917540:LAZ917540 LKU917540:LKV917540 LUQ917540:LUR917540 MEM917540:MEN917540 MOI917540:MOJ917540 MYE917540:MYF917540 NIA917540:NIB917540 NRW917540:NRX917540 OBS917540:OBT917540 OLO917540:OLP917540 OVK917540:OVL917540 PFG917540:PFH917540 PPC917540:PPD917540 PYY917540:PYZ917540 QIU917540:QIV917540 QSQ917540:QSR917540 RCM917540:RCN917540 RMI917540:RMJ917540 RWE917540:RWF917540 SGA917540:SGB917540 SPW917540:SPX917540 SZS917540:SZT917540 TJO917540:TJP917540 TTK917540:TTL917540 UDG917540:UDH917540 UNC917540:UND917540 UWY917540:UWZ917540 VGU917540:VGV917540 VQQ917540:VQR917540 WAM917540:WAN917540 WKI917540:WKJ917540 WUE917540:WUF917540 D983076:E983076 HS983076:HT983076 RO983076:RP983076 ABK983076:ABL983076 ALG983076:ALH983076 AVC983076:AVD983076 BEY983076:BEZ983076 BOU983076:BOV983076 BYQ983076:BYR983076 CIM983076:CIN983076 CSI983076:CSJ983076 DCE983076:DCF983076 DMA983076:DMB983076 DVW983076:DVX983076 EFS983076:EFT983076 EPO983076:EPP983076 EZK983076:EZL983076 FJG983076:FJH983076 FTC983076:FTD983076 GCY983076:GCZ983076 GMU983076:GMV983076 GWQ983076:GWR983076 HGM983076:HGN983076 HQI983076:HQJ983076 IAE983076:IAF983076 IKA983076:IKB983076 ITW983076:ITX983076 JDS983076:JDT983076 JNO983076:JNP983076 JXK983076:JXL983076 KHG983076:KHH983076 KRC983076:KRD983076 LAY983076:LAZ983076 LKU983076:LKV983076 LUQ983076:LUR983076 MEM983076:MEN983076 MOI983076:MOJ983076 MYE983076:MYF983076 NIA983076:NIB983076 NRW983076:NRX983076 OBS983076:OBT983076 OLO983076:OLP983076 OVK983076:OVL983076 PFG983076:PFH983076 PPC983076:PPD983076 PYY983076:PYZ983076 QIU983076:QIV983076 QSQ983076:QSR983076 RCM983076:RCN983076 RMI983076:RMJ983076 RWE983076:RWF983076 SGA983076:SGB983076 SPW983076:SPX983076 SZS983076:SZT983076 TJO983076:TJP983076 TTK983076:TTL983076 UDG983076:UDH983076 UNC983076:UND983076 UWY983076:UWZ983076 VGU983076:VGV983076 VQQ983076:VQR983076 WAM983076:WAN983076 WKI983076:WKJ983076 WUE983076:WUF983076 D35:E35 HS35:HT35 RO35:RP35 ABK35:ABL35 ALG35:ALH35 AVC35:AVD35 BEY35:BEZ35 BOU35:BOV35 BYQ35:BYR35 CIM35:CIN35 CSI35:CSJ35 DCE35:DCF35 DMA35:DMB35 DVW35:DVX35 EFS35:EFT35 EPO35:EPP35 EZK35:EZL35 FJG35:FJH35 FTC35:FTD35 GCY35:GCZ35 GMU35:GMV35 GWQ35:GWR35 HGM35:HGN35 HQI35:HQJ35 IAE35:IAF35 IKA35:IKB35 ITW35:ITX35 JDS35:JDT35 JNO35:JNP35 JXK35:JXL35 KHG35:KHH35 KRC35:KRD35 LAY35:LAZ35 LKU35:LKV35 LUQ35:LUR35 MEM35:MEN35 MOI35:MOJ35 MYE35:MYF35 NIA35:NIB35 NRW35:NRX35 OBS35:OBT35 OLO35:OLP35 OVK35:OVL35 PFG35:PFH35 PPC35:PPD35 PYY35:PYZ35 QIU35:QIV35 QSQ35:QSR35 RCM35:RCN35 RMI35:RMJ35 RWE35:RWF35 SGA35:SGB35 SPW35:SPX35 SZS35:SZT35 TJO35:TJP35 TTK35:TTL35 UDG35:UDH35 UNC35:UND35 UWY35:UWZ35 VGU35:VGV35 VQQ35:VQR35 WAM35:WAN35 WKI35:WKJ35 WUE35:WUF35 D65568:E65568 HS65568:HT65568 RO65568:RP65568 ABK65568:ABL65568 ALG65568:ALH65568 AVC65568:AVD65568 BEY65568:BEZ65568 BOU65568:BOV65568 BYQ65568:BYR65568 CIM65568:CIN65568 CSI65568:CSJ65568 DCE65568:DCF65568 DMA65568:DMB65568 DVW65568:DVX65568 EFS65568:EFT65568 EPO65568:EPP65568 EZK65568:EZL65568 FJG65568:FJH65568 FTC65568:FTD65568 GCY65568:GCZ65568 GMU65568:GMV65568 GWQ65568:GWR65568 HGM65568:HGN65568 HQI65568:HQJ65568 IAE65568:IAF65568 IKA65568:IKB65568 ITW65568:ITX65568 JDS65568:JDT65568 JNO65568:JNP65568 JXK65568:JXL65568 KHG65568:KHH65568 KRC65568:KRD65568 LAY65568:LAZ65568 LKU65568:LKV65568 LUQ65568:LUR65568 MEM65568:MEN65568 MOI65568:MOJ65568 MYE65568:MYF65568 NIA65568:NIB65568 NRW65568:NRX65568 OBS65568:OBT65568 OLO65568:OLP65568 OVK65568:OVL65568 PFG65568:PFH65568 PPC65568:PPD65568 PYY65568:PYZ65568 QIU65568:QIV65568 QSQ65568:QSR65568 RCM65568:RCN65568 RMI65568:RMJ65568 RWE65568:RWF65568 SGA65568:SGB65568 SPW65568:SPX65568 SZS65568:SZT65568 TJO65568:TJP65568 TTK65568:TTL65568 UDG65568:UDH65568 UNC65568:UND65568 UWY65568:UWZ65568 VGU65568:VGV65568 VQQ65568:VQR65568 WAM65568:WAN65568 WKI65568:WKJ65568 WUE65568:WUF65568 D131104:E131104 HS131104:HT131104 RO131104:RP131104 ABK131104:ABL131104 ALG131104:ALH131104 AVC131104:AVD131104 BEY131104:BEZ131104 BOU131104:BOV131104 BYQ131104:BYR131104 CIM131104:CIN131104 CSI131104:CSJ131104 DCE131104:DCF131104 DMA131104:DMB131104 DVW131104:DVX131104 EFS131104:EFT131104 EPO131104:EPP131104 EZK131104:EZL131104 FJG131104:FJH131104 FTC131104:FTD131104 GCY131104:GCZ131104 GMU131104:GMV131104 GWQ131104:GWR131104 HGM131104:HGN131104 HQI131104:HQJ131104 IAE131104:IAF131104 IKA131104:IKB131104 ITW131104:ITX131104 JDS131104:JDT131104 JNO131104:JNP131104 JXK131104:JXL131104 KHG131104:KHH131104 KRC131104:KRD131104 LAY131104:LAZ131104 LKU131104:LKV131104 LUQ131104:LUR131104 MEM131104:MEN131104 MOI131104:MOJ131104 MYE131104:MYF131104 NIA131104:NIB131104 NRW131104:NRX131104 OBS131104:OBT131104 OLO131104:OLP131104 OVK131104:OVL131104 PFG131104:PFH131104 PPC131104:PPD131104 PYY131104:PYZ131104 QIU131104:QIV131104 QSQ131104:QSR131104 RCM131104:RCN131104 RMI131104:RMJ131104 RWE131104:RWF131104 SGA131104:SGB131104 SPW131104:SPX131104 SZS131104:SZT131104 TJO131104:TJP131104 TTK131104:TTL131104 UDG131104:UDH131104 UNC131104:UND131104 UWY131104:UWZ131104 VGU131104:VGV131104 VQQ131104:VQR131104 WAM131104:WAN131104 WKI131104:WKJ131104 WUE131104:WUF131104 D196640:E196640 HS196640:HT196640 RO196640:RP196640 ABK196640:ABL196640 ALG196640:ALH196640 AVC196640:AVD196640 BEY196640:BEZ196640 BOU196640:BOV196640 BYQ196640:BYR196640 CIM196640:CIN196640 CSI196640:CSJ196640 DCE196640:DCF196640 DMA196640:DMB196640 DVW196640:DVX196640 EFS196640:EFT196640 EPO196640:EPP196640 EZK196640:EZL196640 FJG196640:FJH196640 FTC196640:FTD196640 GCY196640:GCZ196640 GMU196640:GMV196640 GWQ196640:GWR196640 HGM196640:HGN196640 HQI196640:HQJ196640 IAE196640:IAF196640 IKA196640:IKB196640 ITW196640:ITX196640 JDS196640:JDT196640 JNO196640:JNP196640 JXK196640:JXL196640 KHG196640:KHH196640 KRC196640:KRD196640 LAY196640:LAZ196640 LKU196640:LKV196640 LUQ196640:LUR196640 MEM196640:MEN196640 MOI196640:MOJ196640 MYE196640:MYF196640 NIA196640:NIB196640 NRW196640:NRX196640 OBS196640:OBT196640 OLO196640:OLP196640 OVK196640:OVL196640 PFG196640:PFH196640 PPC196640:PPD196640 PYY196640:PYZ196640 QIU196640:QIV196640 QSQ196640:QSR196640 RCM196640:RCN196640 RMI196640:RMJ196640 RWE196640:RWF196640 SGA196640:SGB196640 SPW196640:SPX196640 SZS196640:SZT196640 TJO196640:TJP196640 TTK196640:TTL196640 UDG196640:UDH196640 UNC196640:UND196640 UWY196640:UWZ196640 VGU196640:VGV196640 VQQ196640:VQR196640 WAM196640:WAN196640 WKI196640:WKJ196640 WUE196640:WUF196640 D262176:E262176 HS262176:HT262176 RO262176:RP262176 ABK262176:ABL262176 ALG262176:ALH262176 AVC262176:AVD262176 BEY262176:BEZ262176 BOU262176:BOV262176 BYQ262176:BYR262176 CIM262176:CIN262176 CSI262176:CSJ262176 DCE262176:DCF262176 DMA262176:DMB262176 DVW262176:DVX262176 EFS262176:EFT262176 EPO262176:EPP262176 EZK262176:EZL262176 FJG262176:FJH262176 FTC262176:FTD262176 GCY262176:GCZ262176 GMU262176:GMV262176 GWQ262176:GWR262176 HGM262176:HGN262176 HQI262176:HQJ262176 IAE262176:IAF262176 IKA262176:IKB262176 ITW262176:ITX262176 JDS262176:JDT262176 JNO262176:JNP262176 JXK262176:JXL262176 KHG262176:KHH262176 KRC262176:KRD262176 LAY262176:LAZ262176 LKU262176:LKV262176 LUQ262176:LUR262176 MEM262176:MEN262176 MOI262176:MOJ262176 MYE262176:MYF262176 NIA262176:NIB262176 NRW262176:NRX262176 OBS262176:OBT262176 OLO262176:OLP262176 OVK262176:OVL262176 PFG262176:PFH262176 PPC262176:PPD262176 PYY262176:PYZ262176 QIU262176:QIV262176 QSQ262176:QSR262176 RCM262176:RCN262176 RMI262176:RMJ262176 RWE262176:RWF262176 SGA262176:SGB262176 SPW262176:SPX262176 SZS262176:SZT262176 TJO262176:TJP262176 TTK262176:TTL262176 UDG262176:UDH262176 UNC262176:UND262176 UWY262176:UWZ262176 VGU262176:VGV262176 VQQ262176:VQR262176 WAM262176:WAN262176 WKI262176:WKJ262176 WUE262176:WUF262176 D327712:E327712 HS327712:HT327712 RO327712:RP327712 ABK327712:ABL327712 ALG327712:ALH327712 AVC327712:AVD327712 BEY327712:BEZ327712 BOU327712:BOV327712 BYQ327712:BYR327712 CIM327712:CIN327712 CSI327712:CSJ327712 DCE327712:DCF327712 DMA327712:DMB327712 DVW327712:DVX327712 EFS327712:EFT327712 EPO327712:EPP327712 EZK327712:EZL327712 FJG327712:FJH327712 FTC327712:FTD327712 GCY327712:GCZ327712 GMU327712:GMV327712 GWQ327712:GWR327712 HGM327712:HGN327712 HQI327712:HQJ327712 IAE327712:IAF327712 IKA327712:IKB327712 ITW327712:ITX327712 JDS327712:JDT327712 JNO327712:JNP327712 JXK327712:JXL327712 KHG327712:KHH327712 KRC327712:KRD327712 LAY327712:LAZ327712 LKU327712:LKV327712 LUQ327712:LUR327712 MEM327712:MEN327712 MOI327712:MOJ327712 MYE327712:MYF327712 NIA327712:NIB327712 NRW327712:NRX327712 OBS327712:OBT327712 OLO327712:OLP327712 OVK327712:OVL327712 PFG327712:PFH327712 PPC327712:PPD327712 PYY327712:PYZ327712 QIU327712:QIV327712 QSQ327712:QSR327712 RCM327712:RCN327712 RMI327712:RMJ327712 RWE327712:RWF327712 SGA327712:SGB327712 SPW327712:SPX327712 SZS327712:SZT327712 TJO327712:TJP327712 TTK327712:TTL327712 UDG327712:UDH327712 UNC327712:UND327712 UWY327712:UWZ327712 VGU327712:VGV327712 VQQ327712:VQR327712 WAM327712:WAN327712 WKI327712:WKJ327712 WUE327712:WUF327712 D393248:E393248 HS393248:HT393248 RO393248:RP393248 ABK393248:ABL393248 ALG393248:ALH393248 AVC393248:AVD393248 BEY393248:BEZ393248 BOU393248:BOV393248 BYQ393248:BYR393248 CIM393248:CIN393248 CSI393248:CSJ393248 DCE393248:DCF393248 DMA393248:DMB393248 DVW393248:DVX393248 EFS393248:EFT393248 EPO393248:EPP393248 EZK393248:EZL393248 FJG393248:FJH393248 FTC393248:FTD393248 GCY393248:GCZ393248 GMU393248:GMV393248 GWQ393248:GWR393248 HGM393248:HGN393248 HQI393248:HQJ393248 IAE393248:IAF393248 IKA393248:IKB393248 ITW393248:ITX393248 JDS393248:JDT393248 JNO393248:JNP393248 JXK393248:JXL393248 KHG393248:KHH393248 KRC393248:KRD393248 LAY393248:LAZ393248 LKU393248:LKV393248 LUQ393248:LUR393248 MEM393248:MEN393248 MOI393248:MOJ393248 MYE393248:MYF393248 NIA393248:NIB393248 NRW393248:NRX393248 OBS393248:OBT393248 OLO393248:OLP393248 OVK393248:OVL393248 PFG393248:PFH393248 PPC393248:PPD393248 PYY393248:PYZ393248 QIU393248:QIV393248 QSQ393248:QSR393248 RCM393248:RCN393248 RMI393248:RMJ393248 RWE393248:RWF393248 SGA393248:SGB393248 SPW393248:SPX393248 SZS393248:SZT393248 TJO393248:TJP393248 TTK393248:TTL393248 UDG393248:UDH393248 UNC393248:UND393248 UWY393248:UWZ393248 VGU393248:VGV393248 VQQ393248:VQR393248 WAM393248:WAN393248 WKI393248:WKJ393248 WUE393248:WUF393248 D458784:E458784 HS458784:HT458784 RO458784:RP458784 ABK458784:ABL458784 ALG458784:ALH458784 AVC458784:AVD458784 BEY458784:BEZ458784 BOU458784:BOV458784 BYQ458784:BYR458784 CIM458784:CIN458784 CSI458784:CSJ458784 DCE458784:DCF458784 DMA458784:DMB458784 DVW458784:DVX458784 EFS458784:EFT458784 EPO458784:EPP458784 EZK458784:EZL458784 FJG458784:FJH458784 FTC458784:FTD458784 GCY458784:GCZ458784 GMU458784:GMV458784 GWQ458784:GWR458784 HGM458784:HGN458784 HQI458784:HQJ458784 IAE458784:IAF458784 IKA458784:IKB458784 ITW458784:ITX458784 JDS458784:JDT458784 JNO458784:JNP458784 JXK458784:JXL458784 KHG458784:KHH458784 KRC458784:KRD458784 LAY458784:LAZ458784 LKU458784:LKV458784 LUQ458784:LUR458784 MEM458784:MEN458784 MOI458784:MOJ458784 MYE458784:MYF458784 NIA458784:NIB458784 NRW458784:NRX458784 OBS458784:OBT458784 OLO458784:OLP458784 OVK458784:OVL458784 PFG458784:PFH458784 PPC458784:PPD458784 PYY458784:PYZ458784 QIU458784:QIV458784 QSQ458784:QSR458784 RCM458784:RCN458784 RMI458784:RMJ458784 RWE458784:RWF458784 SGA458784:SGB458784 SPW458784:SPX458784 SZS458784:SZT458784 TJO458784:TJP458784 TTK458784:TTL458784 UDG458784:UDH458784 UNC458784:UND458784 UWY458784:UWZ458784 VGU458784:VGV458784 VQQ458784:VQR458784 WAM458784:WAN458784 WKI458784:WKJ458784 WUE458784:WUF458784 D524320:E524320 HS524320:HT524320 RO524320:RP524320 ABK524320:ABL524320 ALG524320:ALH524320 AVC524320:AVD524320 BEY524320:BEZ524320 BOU524320:BOV524320 BYQ524320:BYR524320 CIM524320:CIN524320 CSI524320:CSJ524320 DCE524320:DCF524320 DMA524320:DMB524320 DVW524320:DVX524320 EFS524320:EFT524320 EPO524320:EPP524320 EZK524320:EZL524320 FJG524320:FJH524320 FTC524320:FTD524320 GCY524320:GCZ524320 GMU524320:GMV524320 GWQ524320:GWR524320 HGM524320:HGN524320 HQI524320:HQJ524320 IAE524320:IAF524320 IKA524320:IKB524320 ITW524320:ITX524320 JDS524320:JDT524320 JNO524320:JNP524320 JXK524320:JXL524320 KHG524320:KHH524320 KRC524320:KRD524320 LAY524320:LAZ524320 LKU524320:LKV524320 LUQ524320:LUR524320 MEM524320:MEN524320 MOI524320:MOJ524320 MYE524320:MYF524320 NIA524320:NIB524320 NRW524320:NRX524320 OBS524320:OBT524320 OLO524320:OLP524320 OVK524320:OVL524320 PFG524320:PFH524320 PPC524320:PPD524320 PYY524320:PYZ524320 QIU524320:QIV524320 QSQ524320:QSR524320 RCM524320:RCN524320 RMI524320:RMJ524320 RWE524320:RWF524320 SGA524320:SGB524320 SPW524320:SPX524320 SZS524320:SZT524320 TJO524320:TJP524320 TTK524320:TTL524320 UDG524320:UDH524320 UNC524320:UND524320 UWY524320:UWZ524320 VGU524320:VGV524320 VQQ524320:VQR524320 WAM524320:WAN524320 WKI524320:WKJ524320 WUE524320:WUF524320 D589856:E589856 HS589856:HT589856 RO589856:RP589856 ABK589856:ABL589856 ALG589856:ALH589856 AVC589856:AVD589856 BEY589856:BEZ589856 BOU589856:BOV589856 BYQ589856:BYR589856 CIM589856:CIN589856 CSI589856:CSJ589856 DCE589856:DCF589856 DMA589856:DMB589856 DVW589856:DVX589856 EFS589856:EFT589856 EPO589856:EPP589856 EZK589856:EZL589856 FJG589856:FJH589856 FTC589856:FTD589856 GCY589856:GCZ589856 GMU589856:GMV589856 GWQ589856:GWR589856 HGM589856:HGN589856 HQI589856:HQJ589856 IAE589856:IAF589856 IKA589856:IKB589856 ITW589856:ITX589856 JDS589856:JDT589856 JNO589856:JNP589856 JXK589856:JXL589856 KHG589856:KHH589856 KRC589856:KRD589856 LAY589856:LAZ589856 LKU589856:LKV589856 LUQ589856:LUR589856 MEM589856:MEN589856 MOI589856:MOJ589856 MYE589856:MYF589856 NIA589856:NIB589856 NRW589856:NRX589856 OBS589856:OBT589856 OLO589856:OLP589856 OVK589856:OVL589856 PFG589856:PFH589856 PPC589856:PPD589856 PYY589856:PYZ589856 QIU589856:QIV589856 QSQ589856:QSR589856 RCM589856:RCN589856 RMI589856:RMJ589856 RWE589856:RWF589856 SGA589856:SGB589856 SPW589856:SPX589856 SZS589856:SZT589856 TJO589856:TJP589856 TTK589856:TTL589856 UDG589856:UDH589856 UNC589856:UND589856 UWY589856:UWZ589856 VGU589856:VGV589856 VQQ589856:VQR589856 WAM589856:WAN589856 WKI589856:WKJ589856 WUE589856:WUF589856 D655392:E655392 HS655392:HT655392 RO655392:RP655392 ABK655392:ABL655392 ALG655392:ALH655392 AVC655392:AVD655392 BEY655392:BEZ655392 BOU655392:BOV655392 BYQ655392:BYR655392 CIM655392:CIN655392 CSI655392:CSJ655392 DCE655392:DCF655392 DMA655392:DMB655392 DVW655392:DVX655392 EFS655392:EFT655392 EPO655392:EPP655392 EZK655392:EZL655392 FJG655392:FJH655392 FTC655392:FTD655392 GCY655392:GCZ655392 GMU655392:GMV655392 GWQ655392:GWR655392 HGM655392:HGN655392 HQI655392:HQJ655392 IAE655392:IAF655392 IKA655392:IKB655392 ITW655392:ITX655392 JDS655392:JDT655392 JNO655392:JNP655392 JXK655392:JXL655392 KHG655392:KHH655392 KRC655392:KRD655392 LAY655392:LAZ655392 LKU655392:LKV655392 LUQ655392:LUR655392 MEM655392:MEN655392 MOI655392:MOJ655392 MYE655392:MYF655392 NIA655392:NIB655392 NRW655392:NRX655392 OBS655392:OBT655392 OLO655392:OLP655392 OVK655392:OVL655392 PFG655392:PFH655392 PPC655392:PPD655392 PYY655392:PYZ655392 QIU655392:QIV655392 QSQ655392:QSR655392 RCM655392:RCN655392 RMI655392:RMJ655392 RWE655392:RWF655392 SGA655392:SGB655392 SPW655392:SPX655392 SZS655392:SZT655392 TJO655392:TJP655392 TTK655392:TTL655392 UDG655392:UDH655392 UNC655392:UND655392 UWY655392:UWZ655392 VGU655392:VGV655392 VQQ655392:VQR655392 WAM655392:WAN655392 WKI655392:WKJ655392 WUE655392:WUF655392 D720928:E720928 HS720928:HT720928 RO720928:RP720928 ABK720928:ABL720928 ALG720928:ALH720928 AVC720928:AVD720928 BEY720928:BEZ720928 BOU720928:BOV720928 BYQ720928:BYR720928 CIM720928:CIN720928 CSI720928:CSJ720928 DCE720928:DCF720928 DMA720928:DMB720928 DVW720928:DVX720928 EFS720928:EFT720928 EPO720928:EPP720928 EZK720928:EZL720928 FJG720928:FJH720928 FTC720928:FTD720928 GCY720928:GCZ720928 GMU720928:GMV720928 GWQ720928:GWR720928 HGM720928:HGN720928 HQI720928:HQJ720928 IAE720928:IAF720928 IKA720928:IKB720928 ITW720928:ITX720928 JDS720928:JDT720928 JNO720928:JNP720928 JXK720928:JXL720928 KHG720928:KHH720928 KRC720928:KRD720928 LAY720928:LAZ720928 LKU720928:LKV720928 LUQ720928:LUR720928 MEM720928:MEN720928 MOI720928:MOJ720928 MYE720928:MYF720928 NIA720928:NIB720928 NRW720928:NRX720928 OBS720928:OBT720928 OLO720928:OLP720928 OVK720928:OVL720928 PFG720928:PFH720928 PPC720928:PPD720928 PYY720928:PYZ720928 QIU720928:QIV720928 QSQ720928:QSR720928 RCM720928:RCN720928 RMI720928:RMJ720928 RWE720928:RWF720928 SGA720928:SGB720928 SPW720928:SPX720928 SZS720928:SZT720928 TJO720928:TJP720928 TTK720928:TTL720928 UDG720928:UDH720928 UNC720928:UND720928 UWY720928:UWZ720928 VGU720928:VGV720928 VQQ720928:VQR720928 WAM720928:WAN720928 WKI720928:WKJ720928 WUE720928:WUF720928 D786464:E786464 HS786464:HT786464 RO786464:RP786464 ABK786464:ABL786464 ALG786464:ALH786464 AVC786464:AVD786464 BEY786464:BEZ786464 BOU786464:BOV786464 BYQ786464:BYR786464 CIM786464:CIN786464 CSI786464:CSJ786464 DCE786464:DCF786464 DMA786464:DMB786464 DVW786464:DVX786464 EFS786464:EFT786464 EPO786464:EPP786464 EZK786464:EZL786464 FJG786464:FJH786464 FTC786464:FTD786464 GCY786464:GCZ786464 GMU786464:GMV786464 GWQ786464:GWR786464 HGM786464:HGN786464 HQI786464:HQJ786464 IAE786464:IAF786464 IKA786464:IKB786464 ITW786464:ITX786464 JDS786464:JDT786464 JNO786464:JNP786464 JXK786464:JXL786464 KHG786464:KHH786464 KRC786464:KRD786464 LAY786464:LAZ786464 LKU786464:LKV786464 LUQ786464:LUR786464 MEM786464:MEN786464 MOI786464:MOJ786464 MYE786464:MYF786464 NIA786464:NIB786464 NRW786464:NRX786464 OBS786464:OBT786464 OLO786464:OLP786464 OVK786464:OVL786464 PFG786464:PFH786464 PPC786464:PPD786464 PYY786464:PYZ786464 QIU786464:QIV786464 QSQ786464:QSR786464 RCM786464:RCN786464 RMI786464:RMJ786464 RWE786464:RWF786464 SGA786464:SGB786464 SPW786464:SPX786464 SZS786464:SZT786464 TJO786464:TJP786464 TTK786464:TTL786464 UDG786464:UDH786464 UNC786464:UND786464 UWY786464:UWZ786464 VGU786464:VGV786464 VQQ786464:VQR786464 WAM786464:WAN786464 WKI786464:WKJ786464 WUE786464:WUF786464 D852000:E852000 HS852000:HT852000 RO852000:RP852000 ABK852000:ABL852000 ALG852000:ALH852000 AVC852000:AVD852000 BEY852000:BEZ852000 BOU852000:BOV852000 BYQ852000:BYR852000 CIM852000:CIN852000 CSI852000:CSJ852000 DCE852000:DCF852000 DMA852000:DMB852000 DVW852000:DVX852000 EFS852000:EFT852000 EPO852000:EPP852000 EZK852000:EZL852000 FJG852000:FJH852000 FTC852000:FTD852000 GCY852000:GCZ852000 GMU852000:GMV852000 GWQ852000:GWR852000 HGM852000:HGN852000 HQI852000:HQJ852000 IAE852000:IAF852000 IKA852000:IKB852000 ITW852000:ITX852000 JDS852000:JDT852000 JNO852000:JNP852000 JXK852000:JXL852000 KHG852000:KHH852000 KRC852000:KRD852000 LAY852000:LAZ852000 LKU852000:LKV852000 LUQ852000:LUR852000 MEM852000:MEN852000 MOI852000:MOJ852000 MYE852000:MYF852000 NIA852000:NIB852000 NRW852000:NRX852000 OBS852000:OBT852000 OLO852000:OLP852000 OVK852000:OVL852000 PFG852000:PFH852000 PPC852000:PPD852000 PYY852000:PYZ852000 QIU852000:QIV852000 QSQ852000:QSR852000 RCM852000:RCN852000 RMI852000:RMJ852000 RWE852000:RWF852000 SGA852000:SGB852000 SPW852000:SPX852000 SZS852000:SZT852000 TJO852000:TJP852000 TTK852000:TTL852000 UDG852000:UDH852000 UNC852000:UND852000 UWY852000:UWZ852000 VGU852000:VGV852000 VQQ852000:VQR852000 WAM852000:WAN852000 WKI852000:WKJ852000 WUE852000:WUF852000 D917536:E917536 HS917536:HT917536 RO917536:RP917536 ABK917536:ABL917536 ALG917536:ALH917536 AVC917536:AVD917536 BEY917536:BEZ917536 BOU917536:BOV917536 BYQ917536:BYR917536 CIM917536:CIN917536 CSI917536:CSJ917536 DCE917536:DCF917536 DMA917536:DMB917536 DVW917536:DVX917536 EFS917536:EFT917536 EPO917536:EPP917536 EZK917536:EZL917536 FJG917536:FJH917536 FTC917536:FTD917536 GCY917536:GCZ917536 GMU917536:GMV917536 GWQ917536:GWR917536 HGM917536:HGN917536 HQI917536:HQJ917536 IAE917536:IAF917536 IKA917536:IKB917536 ITW917536:ITX917536 JDS917536:JDT917536 JNO917536:JNP917536 JXK917536:JXL917536 KHG917536:KHH917536 KRC917536:KRD917536 LAY917536:LAZ917536 LKU917536:LKV917536 LUQ917536:LUR917536 MEM917536:MEN917536 MOI917536:MOJ917536 MYE917536:MYF917536 NIA917536:NIB917536 NRW917536:NRX917536 OBS917536:OBT917536 OLO917536:OLP917536 OVK917536:OVL917536 PFG917536:PFH917536 PPC917536:PPD917536 PYY917536:PYZ917536 QIU917536:QIV917536 QSQ917536:QSR917536 RCM917536:RCN917536 RMI917536:RMJ917536 RWE917536:RWF917536 SGA917536:SGB917536 SPW917536:SPX917536 SZS917536:SZT917536 TJO917536:TJP917536 TTK917536:TTL917536 UDG917536:UDH917536 UNC917536:UND917536 UWY917536:UWZ917536 VGU917536:VGV917536 VQQ917536:VQR917536 WAM917536:WAN917536 WKI917536:WKJ917536 WUE917536:WUF917536 D983072:E983072 HS983072:HT983072 RO983072:RP983072 ABK983072:ABL983072 ALG983072:ALH983072 AVC983072:AVD983072 BEY983072:BEZ983072 BOU983072:BOV983072 BYQ983072:BYR983072 CIM983072:CIN983072 CSI983072:CSJ983072 DCE983072:DCF983072 DMA983072:DMB983072 DVW983072:DVX983072 EFS983072:EFT983072 EPO983072:EPP983072 EZK983072:EZL983072 FJG983072:FJH983072 FTC983072:FTD983072 GCY983072:GCZ983072 GMU983072:GMV983072 GWQ983072:GWR983072 HGM983072:HGN983072 HQI983072:HQJ983072 IAE983072:IAF983072 IKA983072:IKB983072 ITW983072:ITX983072 JDS983072:JDT983072 JNO983072:JNP983072 JXK983072:JXL983072 KHG983072:KHH983072 KRC983072:KRD983072 LAY983072:LAZ983072 LKU983072:LKV983072 LUQ983072:LUR983072 MEM983072:MEN983072 MOI983072:MOJ983072 MYE983072:MYF983072 NIA983072:NIB983072 NRW983072:NRX983072 OBS983072:OBT983072 OLO983072:OLP983072 OVK983072:OVL983072 PFG983072:PFH983072 PPC983072:PPD983072 PYY983072:PYZ983072 QIU983072:QIV983072 QSQ983072:QSR983072 RCM983072:RCN983072 RMI983072:RMJ983072 RWE983072:RWF983072 SGA983072:SGB983072 SPW983072:SPX983072 SZS983072:SZT983072 TJO983072:TJP983072 TTK983072:TTL983072 UDG983072:UDH983072 UNC983072:UND983072 UWY983072:UWZ983072 VGU983072:VGV983072 VQQ983072:VQR983072 WAM983072:WAN983072 WKI983072:WKJ983072 WUE983072:WUF983072 B34 HQ34 RM34 ABI34 ALE34 AVA34 BEW34 BOS34 BYO34 CIK34 CSG34 DCC34 DLY34 DVU34 EFQ34 EPM34 EZI34 FJE34 FTA34 GCW34 GMS34 GWO34 HGK34 HQG34 IAC34 IJY34 ITU34 JDQ34 JNM34 JXI34 KHE34 KRA34 LAW34 LKS34 LUO34 MEK34 MOG34 MYC34 NHY34 NRU34 OBQ34 OLM34 OVI34 PFE34 PPA34 PYW34 QIS34 QSO34 RCK34 RMG34 RWC34 SFY34 SPU34 SZQ34 TJM34 TTI34 UDE34 UNA34 UWW34 VGS34 VQO34 WAK34 WKG34 WUC34 B65567 HQ65567 RM65567 ABI65567 ALE65567 AVA65567 BEW65567 BOS65567 BYO65567 CIK65567 CSG65567 DCC65567 DLY65567 DVU65567 EFQ65567 EPM65567 EZI65567 FJE65567 FTA65567 GCW65567 GMS65567 GWO65567 HGK65567 HQG65567 IAC65567 IJY65567 ITU65567 JDQ65567 JNM65567 JXI65567 KHE65567 KRA65567 LAW65567 LKS65567 LUO65567 MEK65567 MOG65567 MYC65567 NHY65567 NRU65567 OBQ65567 OLM65567 OVI65567 PFE65567 PPA65567 PYW65567 QIS65567 QSO65567 RCK65567 RMG65567 RWC65567 SFY65567 SPU65567 SZQ65567 TJM65567 TTI65567 UDE65567 UNA65567 UWW65567 VGS65567 VQO65567 WAK65567 WKG65567 WUC65567 B131103 HQ131103 RM131103 ABI131103 ALE131103 AVA131103 BEW131103 BOS131103 BYO131103 CIK131103 CSG131103 DCC131103 DLY131103 DVU131103 EFQ131103 EPM131103 EZI131103 FJE131103 FTA131103 GCW131103 GMS131103 GWO131103 HGK131103 HQG131103 IAC131103 IJY131103 ITU131103 JDQ131103 JNM131103 JXI131103 KHE131103 KRA131103 LAW131103 LKS131103 LUO131103 MEK131103 MOG131103 MYC131103 NHY131103 NRU131103 OBQ131103 OLM131103 OVI131103 PFE131103 PPA131103 PYW131103 QIS131103 QSO131103 RCK131103 RMG131103 RWC131103 SFY131103 SPU131103 SZQ131103 TJM131103 TTI131103 UDE131103 UNA131103 UWW131103 VGS131103 VQO131103 WAK131103 WKG131103 WUC131103 B196639 HQ196639 RM196639 ABI196639 ALE196639 AVA196639 BEW196639 BOS196639 BYO196639 CIK196639 CSG196639 DCC196639 DLY196639 DVU196639 EFQ196639 EPM196639 EZI196639 FJE196639 FTA196639 GCW196639 GMS196639 GWO196639 HGK196639 HQG196639 IAC196639 IJY196639 ITU196639 JDQ196639 JNM196639 JXI196639 KHE196639 KRA196639 LAW196639 LKS196639 LUO196639 MEK196639 MOG196639 MYC196639 NHY196639 NRU196639 OBQ196639 OLM196639 OVI196639 PFE196639 PPA196639 PYW196639 QIS196639 QSO196639 RCK196639 RMG196639 RWC196639 SFY196639 SPU196639 SZQ196639 TJM196639 TTI196639 UDE196639 UNA196639 UWW196639 VGS196639 VQO196639 WAK196639 WKG196639 WUC196639 B262175 HQ262175 RM262175 ABI262175 ALE262175 AVA262175 BEW262175 BOS262175 BYO262175 CIK262175 CSG262175 DCC262175 DLY262175 DVU262175 EFQ262175 EPM262175 EZI262175 FJE262175 FTA262175 GCW262175 GMS262175 GWO262175 HGK262175 HQG262175 IAC262175 IJY262175 ITU262175 JDQ262175 JNM262175 JXI262175 KHE262175 KRA262175 LAW262175 LKS262175 LUO262175 MEK262175 MOG262175 MYC262175 NHY262175 NRU262175 OBQ262175 OLM262175 OVI262175 PFE262175 PPA262175 PYW262175 QIS262175 QSO262175 RCK262175 RMG262175 RWC262175 SFY262175 SPU262175 SZQ262175 TJM262175 TTI262175 UDE262175 UNA262175 UWW262175 VGS262175 VQO262175 WAK262175 WKG262175 WUC262175 B327711 HQ327711 RM327711 ABI327711 ALE327711 AVA327711 BEW327711 BOS327711 BYO327711 CIK327711 CSG327711 DCC327711 DLY327711 DVU327711 EFQ327711 EPM327711 EZI327711 FJE327711 FTA327711 GCW327711 GMS327711 GWO327711 HGK327711 HQG327711 IAC327711 IJY327711 ITU327711 JDQ327711 JNM327711 JXI327711 KHE327711 KRA327711 LAW327711 LKS327711 LUO327711 MEK327711 MOG327711 MYC327711 NHY327711 NRU327711 OBQ327711 OLM327711 OVI327711 PFE327711 PPA327711 PYW327711 QIS327711 QSO327711 RCK327711 RMG327711 RWC327711 SFY327711 SPU327711 SZQ327711 TJM327711 TTI327711 UDE327711 UNA327711 UWW327711 VGS327711 VQO327711 WAK327711 WKG327711 WUC327711 B393247 HQ393247 RM393247 ABI393247 ALE393247 AVA393247 BEW393247 BOS393247 BYO393247 CIK393247 CSG393247 DCC393247 DLY393247 DVU393247 EFQ393247 EPM393247 EZI393247 FJE393247 FTA393247 GCW393247 GMS393247 GWO393247 HGK393247 HQG393247 IAC393247 IJY393247 ITU393247 JDQ393247 JNM393247 JXI393247 KHE393247 KRA393247 LAW393247 LKS393247 LUO393247 MEK393247 MOG393247 MYC393247 NHY393247 NRU393247 OBQ393247 OLM393247 OVI393247 PFE393247 PPA393247 PYW393247 QIS393247 QSO393247 RCK393247 RMG393247 RWC393247 SFY393247 SPU393247 SZQ393247 TJM393247 TTI393247 UDE393247 UNA393247 UWW393247 VGS393247 VQO393247 WAK393247 WKG393247 WUC393247 B458783 HQ458783 RM458783 ABI458783 ALE458783 AVA458783 BEW458783 BOS458783 BYO458783 CIK458783 CSG458783 DCC458783 DLY458783 DVU458783 EFQ458783 EPM458783 EZI458783 FJE458783 FTA458783 GCW458783 GMS458783 GWO458783 HGK458783 HQG458783 IAC458783 IJY458783 ITU458783 JDQ458783 JNM458783 JXI458783 KHE458783 KRA458783 LAW458783 LKS458783 LUO458783 MEK458783 MOG458783 MYC458783 NHY458783 NRU458783 OBQ458783 OLM458783 OVI458783 PFE458783 PPA458783 PYW458783 QIS458783 QSO458783 RCK458783 RMG458783 RWC458783 SFY458783 SPU458783 SZQ458783 TJM458783 TTI458783 UDE458783 UNA458783 UWW458783 VGS458783 VQO458783 WAK458783 WKG458783 WUC458783 B524319 HQ524319 RM524319 ABI524319 ALE524319 AVA524319 BEW524319 BOS524319 BYO524319 CIK524319 CSG524319 DCC524319 DLY524319 DVU524319 EFQ524319 EPM524319 EZI524319 FJE524319 FTA524319 GCW524319 GMS524319 GWO524319 HGK524319 HQG524319 IAC524319 IJY524319 ITU524319 JDQ524319 JNM524319 JXI524319 KHE524319 KRA524319 LAW524319 LKS524319 LUO524319 MEK524319 MOG524319 MYC524319 NHY524319 NRU524319 OBQ524319 OLM524319 OVI524319 PFE524319 PPA524319 PYW524319 QIS524319 QSO524319 RCK524319 RMG524319 RWC524319 SFY524319 SPU524319 SZQ524319 TJM524319 TTI524319 UDE524319 UNA524319 UWW524319 VGS524319 VQO524319 WAK524319 WKG524319 WUC524319 B589855 HQ589855 RM589855 ABI589855 ALE589855 AVA589855 BEW589855 BOS589855 BYO589855 CIK589855 CSG589855 DCC589855 DLY589855 DVU589855 EFQ589855 EPM589855 EZI589855 FJE589855 FTA589855 GCW589855 GMS589855 GWO589855 HGK589855 HQG589855 IAC589855 IJY589855 ITU589855 JDQ589855 JNM589855 JXI589855 KHE589855 KRA589855 LAW589855 LKS589855 LUO589855 MEK589855 MOG589855 MYC589855 NHY589855 NRU589855 OBQ589855 OLM589855 OVI589855 PFE589855 PPA589855 PYW589855 QIS589855 QSO589855 RCK589855 RMG589855 RWC589855 SFY589855 SPU589855 SZQ589855 TJM589855 TTI589855 UDE589855 UNA589855 UWW589855 VGS589855 VQO589855 WAK589855 WKG589855 WUC589855 B655391 HQ655391 RM655391 ABI655391 ALE655391 AVA655391 BEW655391 BOS655391 BYO655391 CIK655391 CSG655391 DCC655391 DLY655391 DVU655391 EFQ655391 EPM655391 EZI655391 FJE655391 FTA655391 GCW655391 GMS655391 GWO655391 HGK655391 HQG655391 IAC655391 IJY655391 ITU655391 JDQ655391 JNM655391 JXI655391 KHE655391 KRA655391 LAW655391 LKS655391 LUO655391 MEK655391 MOG655391 MYC655391 NHY655391 NRU655391 OBQ655391 OLM655391 OVI655391 PFE655391 PPA655391 PYW655391 QIS655391 QSO655391 RCK655391 RMG655391 RWC655391 SFY655391 SPU655391 SZQ655391 TJM655391 TTI655391 UDE655391 UNA655391 UWW655391 VGS655391 VQO655391 WAK655391 WKG655391 WUC655391 B720927 HQ720927 RM720927 ABI720927 ALE720927 AVA720927 BEW720927 BOS720927 BYO720927 CIK720927 CSG720927 DCC720927 DLY720927 DVU720927 EFQ720927 EPM720927 EZI720927 FJE720927 FTA720927 GCW720927 GMS720927 GWO720927 HGK720927 HQG720927 IAC720927 IJY720927 ITU720927 JDQ720927 JNM720927 JXI720927 KHE720927 KRA720927 LAW720927 LKS720927 LUO720927 MEK720927 MOG720927 MYC720927 NHY720927 NRU720927 OBQ720927 OLM720927 OVI720927 PFE720927 PPA720927 PYW720927 QIS720927 QSO720927 RCK720927 RMG720927 RWC720927 SFY720927 SPU720927 SZQ720927 TJM720927 TTI720927 UDE720927 UNA720927 UWW720927 VGS720927 VQO720927 WAK720927 WKG720927 WUC720927 B786463 HQ786463 RM786463 ABI786463 ALE786463 AVA786463 BEW786463 BOS786463 BYO786463 CIK786463 CSG786463 DCC786463 DLY786463 DVU786463 EFQ786463 EPM786463 EZI786463 FJE786463 FTA786463 GCW786463 GMS786463 GWO786463 HGK786463 HQG786463 IAC786463 IJY786463 ITU786463 JDQ786463 JNM786463 JXI786463 KHE786463 KRA786463 LAW786463 LKS786463 LUO786463 MEK786463 MOG786463 MYC786463 NHY786463 NRU786463 OBQ786463 OLM786463 OVI786463 PFE786463 PPA786463 PYW786463 QIS786463 QSO786463 RCK786463 RMG786463 RWC786463 SFY786463 SPU786463 SZQ786463 TJM786463 TTI786463 UDE786463 UNA786463 UWW786463 VGS786463 VQO786463 WAK786463 WKG786463 WUC786463 B851999 HQ851999 RM851999 ABI851999 ALE851999 AVA851999 BEW851999 BOS851999 BYO851999 CIK851999 CSG851999 DCC851999 DLY851999 DVU851999 EFQ851999 EPM851999 EZI851999 FJE851999 FTA851999 GCW851999 GMS851999 GWO851999 HGK851999 HQG851999 IAC851999 IJY851999 ITU851999 JDQ851999 JNM851999 JXI851999 KHE851999 KRA851999 LAW851999 LKS851999 LUO851999 MEK851999 MOG851999 MYC851999 NHY851999 NRU851999 OBQ851999 OLM851999 OVI851999 PFE851999 PPA851999 PYW851999 QIS851999 QSO851999 RCK851999 RMG851999 RWC851999 SFY851999 SPU851999 SZQ851999 TJM851999 TTI851999 UDE851999 UNA851999 UWW851999 VGS851999 VQO851999 WAK851999 WKG851999 WUC851999 B917535 HQ917535 RM917535 ABI917535 ALE917535 AVA917535 BEW917535 BOS917535 BYO917535 CIK917535 CSG917535 DCC917535 DLY917535 DVU917535 EFQ917535 EPM917535 EZI917535 FJE917535 FTA917535 GCW917535 GMS917535 GWO917535 HGK917535 HQG917535 IAC917535 IJY917535 ITU917535 JDQ917535 JNM917535 JXI917535 KHE917535 KRA917535 LAW917535 LKS917535 LUO917535 MEK917535 MOG917535 MYC917535 NHY917535 NRU917535 OBQ917535 OLM917535 OVI917535 PFE917535 PPA917535 PYW917535 QIS917535 QSO917535 RCK917535 RMG917535 RWC917535 SFY917535 SPU917535 SZQ917535 TJM917535 TTI917535 UDE917535 UNA917535 UWW917535 VGS917535 VQO917535 WAK917535 WKG917535 WUC917535 B983071 HQ983071 RM983071 ABI983071 ALE983071 AVA983071 BEW983071 BOS983071 BYO983071 CIK983071 CSG983071 DCC983071 DLY983071 DVU983071 EFQ983071 EPM983071 EZI983071 FJE983071 FTA983071 GCW983071 GMS983071 GWO983071 HGK983071 HQG983071 IAC983071 IJY983071 ITU983071 JDQ983071 JNM983071 JXI983071 KHE983071 KRA983071 LAW983071 LKS983071 LUO983071 MEK983071 MOG983071 MYC983071 NHY983071 NRU983071 OBQ983071 OLM983071 OVI983071 PFE983071 PPA983071 PYW983071 QIS983071 QSO983071 RCK983071 RMG983071 RWC983071 SFY983071 SPU983071 SZQ983071 TJM983071 TTI983071 UDE983071 UNA983071 UWW983071 VGS983071 VQO983071 WAK983071 WKG983071 WUC983071 WUE983086:WUE983088 HR39:HS40 RN39:RO40 ABJ39:ABK40 ALF39:ALG40 AVB39:AVC40 BEX39:BEY40 BOT39:BOU40 BYP39:BYQ40 CIL39:CIM40 CSH39:CSI40 DCD39:DCE40 DLZ39:DMA40 DVV39:DVW40 EFR39:EFS40 EPN39:EPO40 EZJ39:EZK40 FJF39:FJG40 FTB39:FTC40 GCX39:GCY40 GMT39:GMU40 GWP39:GWQ40 HGL39:HGM40 HQH39:HQI40 IAD39:IAE40 IJZ39:IKA40 ITV39:ITW40 JDR39:JDS40 JNN39:JNO40 JXJ39:JXK40 KHF39:KHG40 KRB39:KRC40 LAX39:LAY40 LKT39:LKU40 LUP39:LUQ40 MEL39:MEM40 MOH39:MOI40 MYD39:MYE40 NHZ39:NIA40 NRV39:NRW40 OBR39:OBS40 OLN39:OLO40 OVJ39:OVK40 PFF39:PFG40 PPB39:PPC40 PYX39:PYY40 QIT39:QIU40 QSP39:QSQ40 RCL39:RCM40 RMH39:RMI40 RWD39:RWE40 SFZ39:SGA40 SPV39:SPW40 SZR39:SZS40 TJN39:TJO40 TTJ39:TTK40 UDF39:UDG40 UNB39:UNC40 UWX39:UWY40 VGT39:VGU40 VQP39:VQQ40 WAL39:WAM40 WKH39:WKI40 WUD39:WUE40 C65573:D65574 HR65573:HS65574 RN65573:RO65574 ABJ65573:ABK65574 ALF65573:ALG65574 AVB65573:AVC65574 BEX65573:BEY65574 BOT65573:BOU65574 BYP65573:BYQ65574 CIL65573:CIM65574 CSH65573:CSI65574 DCD65573:DCE65574 DLZ65573:DMA65574 DVV65573:DVW65574 EFR65573:EFS65574 EPN65573:EPO65574 EZJ65573:EZK65574 FJF65573:FJG65574 FTB65573:FTC65574 GCX65573:GCY65574 GMT65573:GMU65574 GWP65573:GWQ65574 HGL65573:HGM65574 HQH65573:HQI65574 IAD65573:IAE65574 IJZ65573:IKA65574 ITV65573:ITW65574 JDR65573:JDS65574 JNN65573:JNO65574 JXJ65573:JXK65574 KHF65573:KHG65574 KRB65573:KRC65574 LAX65573:LAY65574 LKT65573:LKU65574 LUP65573:LUQ65574 MEL65573:MEM65574 MOH65573:MOI65574 MYD65573:MYE65574 NHZ65573:NIA65574 NRV65573:NRW65574 OBR65573:OBS65574 OLN65573:OLO65574 OVJ65573:OVK65574 PFF65573:PFG65574 PPB65573:PPC65574 PYX65573:PYY65574 QIT65573:QIU65574 QSP65573:QSQ65574 RCL65573:RCM65574 RMH65573:RMI65574 RWD65573:RWE65574 SFZ65573:SGA65574 SPV65573:SPW65574 SZR65573:SZS65574 TJN65573:TJO65574 TTJ65573:TTK65574 UDF65573:UDG65574 UNB65573:UNC65574 UWX65573:UWY65574 VGT65573:VGU65574 VQP65573:VQQ65574 WAL65573:WAM65574 WKH65573:WKI65574 WUD65573:WUE65574 C131109:D131110 HR131109:HS131110 RN131109:RO131110 ABJ131109:ABK131110 ALF131109:ALG131110 AVB131109:AVC131110 BEX131109:BEY131110 BOT131109:BOU131110 BYP131109:BYQ131110 CIL131109:CIM131110 CSH131109:CSI131110 DCD131109:DCE131110 DLZ131109:DMA131110 DVV131109:DVW131110 EFR131109:EFS131110 EPN131109:EPO131110 EZJ131109:EZK131110 FJF131109:FJG131110 FTB131109:FTC131110 GCX131109:GCY131110 GMT131109:GMU131110 GWP131109:GWQ131110 HGL131109:HGM131110 HQH131109:HQI131110 IAD131109:IAE131110 IJZ131109:IKA131110 ITV131109:ITW131110 JDR131109:JDS131110 JNN131109:JNO131110 JXJ131109:JXK131110 KHF131109:KHG131110 KRB131109:KRC131110 LAX131109:LAY131110 LKT131109:LKU131110 LUP131109:LUQ131110 MEL131109:MEM131110 MOH131109:MOI131110 MYD131109:MYE131110 NHZ131109:NIA131110 NRV131109:NRW131110 OBR131109:OBS131110 OLN131109:OLO131110 OVJ131109:OVK131110 PFF131109:PFG131110 PPB131109:PPC131110 PYX131109:PYY131110 QIT131109:QIU131110 QSP131109:QSQ131110 RCL131109:RCM131110 RMH131109:RMI131110 RWD131109:RWE131110 SFZ131109:SGA131110 SPV131109:SPW131110 SZR131109:SZS131110 TJN131109:TJO131110 TTJ131109:TTK131110 UDF131109:UDG131110 UNB131109:UNC131110 UWX131109:UWY131110 VGT131109:VGU131110 VQP131109:VQQ131110 WAL131109:WAM131110 WKH131109:WKI131110 WUD131109:WUE131110 C196645:D196646 HR196645:HS196646 RN196645:RO196646 ABJ196645:ABK196646 ALF196645:ALG196646 AVB196645:AVC196646 BEX196645:BEY196646 BOT196645:BOU196646 BYP196645:BYQ196646 CIL196645:CIM196646 CSH196645:CSI196646 DCD196645:DCE196646 DLZ196645:DMA196646 DVV196645:DVW196646 EFR196645:EFS196646 EPN196645:EPO196646 EZJ196645:EZK196646 FJF196645:FJG196646 FTB196645:FTC196646 GCX196645:GCY196646 GMT196645:GMU196646 GWP196645:GWQ196646 HGL196645:HGM196646 HQH196645:HQI196646 IAD196645:IAE196646 IJZ196645:IKA196646 ITV196645:ITW196646 JDR196645:JDS196646 JNN196645:JNO196646 JXJ196645:JXK196646 KHF196645:KHG196646 KRB196645:KRC196646 LAX196645:LAY196646 LKT196645:LKU196646 LUP196645:LUQ196646 MEL196645:MEM196646 MOH196645:MOI196646 MYD196645:MYE196646 NHZ196645:NIA196646 NRV196645:NRW196646 OBR196645:OBS196646 OLN196645:OLO196646 OVJ196645:OVK196646 PFF196645:PFG196646 PPB196645:PPC196646 PYX196645:PYY196646 QIT196645:QIU196646 QSP196645:QSQ196646 RCL196645:RCM196646 RMH196645:RMI196646 RWD196645:RWE196646 SFZ196645:SGA196646 SPV196645:SPW196646 SZR196645:SZS196646 TJN196645:TJO196646 TTJ196645:TTK196646 UDF196645:UDG196646 UNB196645:UNC196646 UWX196645:UWY196646 VGT196645:VGU196646 VQP196645:VQQ196646 WAL196645:WAM196646 WKH196645:WKI196646 WUD196645:WUE196646 C262181:D262182 HR262181:HS262182 RN262181:RO262182 ABJ262181:ABK262182 ALF262181:ALG262182 AVB262181:AVC262182 BEX262181:BEY262182 BOT262181:BOU262182 BYP262181:BYQ262182 CIL262181:CIM262182 CSH262181:CSI262182 DCD262181:DCE262182 DLZ262181:DMA262182 DVV262181:DVW262182 EFR262181:EFS262182 EPN262181:EPO262182 EZJ262181:EZK262182 FJF262181:FJG262182 FTB262181:FTC262182 GCX262181:GCY262182 GMT262181:GMU262182 GWP262181:GWQ262182 HGL262181:HGM262182 HQH262181:HQI262182 IAD262181:IAE262182 IJZ262181:IKA262182 ITV262181:ITW262182 JDR262181:JDS262182 JNN262181:JNO262182 JXJ262181:JXK262182 KHF262181:KHG262182 KRB262181:KRC262182 LAX262181:LAY262182 LKT262181:LKU262182 LUP262181:LUQ262182 MEL262181:MEM262182 MOH262181:MOI262182 MYD262181:MYE262182 NHZ262181:NIA262182 NRV262181:NRW262182 OBR262181:OBS262182 OLN262181:OLO262182 OVJ262181:OVK262182 PFF262181:PFG262182 PPB262181:PPC262182 PYX262181:PYY262182 QIT262181:QIU262182 QSP262181:QSQ262182 RCL262181:RCM262182 RMH262181:RMI262182 RWD262181:RWE262182 SFZ262181:SGA262182 SPV262181:SPW262182 SZR262181:SZS262182 TJN262181:TJO262182 TTJ262181:TTK262182 UDF262181:UDG262182 UNB262181:UNC262182 UWX262181:UWY262182 VGT262181:VGU262182 VQP262181:VQQ262182 WAL262181:WAM262182 WKH262181:WKI262182 WUD262181:WUE262182 C327717:D327718 HR327717:HS327718 RN327717:RO327718 ABJ327717:ABK327718 ALF327717:ALG327718 AVB327717:AVC327718 BEX327717:BEY327718 BOT327717:BOU327718 BYP327717:BYQ327718 CIL327717:CIM327718 CSH327717:CSI327718 DCD327717:DCE327718 DLZ327717:DMA327718 DVV327717:DVW327718 EFR327717:EFS327718 EPN327717:EPO327718 EZJ327717:EZK327718 FJF327717:FJG327718 FTB327717:FTC327718 GCX327717:GCY327718 GMT327717:GMU327718 GWP327717:GWQ327718 HGL327717:HGM327718 HQH327717:HQI327718 IAD327717:IAE327718 IJZ327717:IKA327718 ITV327717:ITW327718 JDR327717:JDS327718 JNN327717:JNO327718 JXJ327717:JXK327718 KHF327717:KHG327718 KRB327717:KRC327718 LAX327717:LAY327718 LKT327717:LKU327718 LUP327717:LUQ327718 MEL327717:MEM327718 MOH327717:MOI327718 MYD327717:MYE327718 NHZ327717:NIA327718 NRV327717:NRW327718 OBR327717:OBS327718 OLN327717:OLO327718 OVJ327717:OVK327718 PFF327717:PFG327718 PPB327717:PPC327718 PYX327717:PYY327718 QIT327717:QIU327718 QSP327717:QSQ327718 RCL327717:RCM327718 RMH327717:RMI327718 RWD327717:RWE327718 SFZ327717:SGA327718 SPV327717:SPW327718 SZR327717:SZS327718 TJN327717:TJO327718 TTJ327717:TTK327718 UDF327717:UDG327718 UNB327717:UNC327718 UWX327717:UWY327718 VGT327717:VGU327718 VQP327717:VQQ327718 WAL327717:WAM327718 WKH327717:WKI327718 WUD327717:WUE327718 C393253:D393254 HR393253:HS393254 RN393253:RO393254 ABJ393253:ABK393254 ALF393253:ALG393254 AVB393253:AVC393254 BEX393253:BEY393254 BOT393253:BOU393254 BYP393253:BYQ393254 CIL393253:CIM393254 CSH393253:CSI393254 DCD393253:DCE393254 DLZ393253:DMA393254 DVV393253:DVW393254 EFR393253:EFS393254 EPN393253:EPO393254 EZJ393253:EZK393254 FJF393253:FJG393254 FTB393253:FTC393254 GCX393253:GCY393254 GMT393253:GMU393254 GWP393253:GWQ393254 HGL393253:HGM393254 HQH393253:HQI393254 IAD393253:IAE393254 IJZ393253:IKA393254 ITV393253:ITW393254 JDR393253:JDS393254 JNN393253:JNO393254 JXJ393253:JXK393254 KHF393253:KHG393254 KRB393253:KRC393254 LAX393253:LAY393254 LKT393253:LKU393254 LUP393253:LUQ393254 MEL393253:MEM393254 MOH393253:MOI393254 MYD393253:MYE393254 NHZ393253:NIA393254 NRV393253:NRW393254 OBR393253:OBS393254 OLN393253:OLO393254 OVJ393253:OVK393254 PFF393253:PFG393254 PPB393253:PPC393254 PYX393253:PYY393254 QIT393253:QIU393254 QSP393253:QSQ393254 RCL393253:RCM393254 RMH393253:RMI393254 RWD393253:RWE393254 SFZ393253:SGA393254 SPV393253:SPW393254 SZR393253:SZS393254 TJN393253:TJO393254 TTJ393253:TTK393254 UDF393253:UDG393254 UNB393253:UNC393254 UWX393253:UWY393254 VGT393253:VGU393254 VQP393253:VQQ393254 WAL393253:WAM393254 WKH393253:WKI393254 WUD393253:WUE393254 C458789:D458790 HR458789:HS458790 RN458789:RO458790 ABJ458789:ABK458790 ALF458789:ALG458790 AVB458789:AVC458790 BEX458789:BEY458790 BOT458789:BOU458790 BYP458789:BYQ458790 CIL458789:CIM458790 CSH458789:CSI458790 DCD458789:DCE458790 DLZ458789:DMA458790 DVV458789:DVW458790 EFR458789:EFS458790 EPN458789:EPO458790 EZJ458789:EZK458790 FJF458789:FJG458790 FTB458789:FTC458790 GCX458789:GCY458790 GMT458789:GMU458790 GWP458789:GWQ458790 HGL458789:HGM458790 HQH458789:HQI458790 IAD458789:IAE458790 IJZ458789:IKA458790 ITV458789:ITW458790 JDR458789:JDS458790 JNN458789:JNO458790 JXJ458789:JXK458790 KHF458789:KHG458790 KRB458789:KRC458790 LAX458789:LAY458790 LKT458789:LKU458790 LUP458789:LUQ458790 MEL458789:MEM458790 MOH458789:MOI458790 MYD458789:MYE458790 NHZ458789:NIA458790 NRV458789:NRW458790 OBR458789:OBS458790 OLN458789:OLO458790 OVJ458789:OVK458790 PFF458789:PFG458790 PPB458789:PPC458790 PYX458789:PYY458790 QIT458789:QIU458790 QSP458789:QSQ458790 RCL458789:RCM458790 RMH458789:RMI458790 RWD458789:RWE458790 SFZ458789:SGA458790 SPV458789:SPW458790 SZR458789:SZS458790 TJN458789:TJO458790 TTJ458789:TTK458790 UDF458789:UDG458790 UNB458789:UNC458790 UWX458789:UWY458790 VGT458789:VGU458790 VQP458789:VQQ458790 WAL458789:WAM458790 WKH458789:WKI458790 WUD458789:WUE458790 C524325:D524326 HR524325:HS524326 RN524325:RO524326 ABJ524325:ABK524326 ALF524325:ALG524326 AVB524325:AVC524326 BEX524325:BEY524326 BOT524325:BOU524326 BYP524325:BYQ524326 CIL524325:CIM524326 CSH524325:CSI524326 DCD524325:DCE524326 DLZ524325:DMA524326 DVV524325:DVW524326 EFR524325:EFS524326 EPN524325:EPO524326 EZJ524325:EZK524326 FJF524325:FJG524326 FTB524325:FTC524326 GCX524325:GCY524326 GMT524325:GMU524326 GWP524325:GWQ524326 HGL524325:HGM524326 HQH524325:HQI524326 IAD524325:IAE524326 IJZ524325:IKA524326 ITV524325:ITW524326 JDR524325:JDS524326 JNN524325:JNO524326 JXJ524325:JXK524326 KHF524325:KHG524326 KRB524325:KRC524326 LAX524325:LAY524326 LKT524325:LKU524326 LUP524325:LUQ524326 MEL524325:MEM524326 MOH524325:MOI524326 MYD524325:MYE524326 NHZ524325:NIA524326 NRV524325:NRW524326 OBR524325:OBS524326 OLN524325:OLO524326 OVJ524325:OVK524326 PFF524325:PFG524326 PPB524325:PPC524326 PYX524325:PYY524326 QIT524325:QIU524326 QSP524325:QSQ524326 RCL524325:RCM524326 RMH524325:RMI524326 RWD524325:RWE524326 SFZ524325:SGA524326 SPV524325:SPW524326 SZR524325:SZS524326 TJN524325:TJO524326 TTJ524325:TTK524326 UDF524325:UDG524326 UNB524325:UNC524326 UWX524325:UWY524326 VGT524325:VGU524326 VQP524325:VQQ524326 WAL524325:WAM524326 WKH524325:WKI524326 WUD524325:WUE524326 C589861:D589862 HR589861:HS589862 RN589861:RO589862 ABJ589861:ABK589862 ALF589861:ALG589862 AVB589861:AVC589862 BEX589861:BEY589862 BOT589861:BOU589862 BYP589861:BYQ589862 CIL589861:CIM589862 CSH589861:CSI589862 DCD589861:DCE589862 DLZ589861:DMA589862 DVV589861:DVW589862 EFR589861:EFS589862 EPN589861:EPO589862 EZJ589861:EZK589862 FJF589861:FJG589862 FTB589861:FTC589862 GCX589861:GCY589862 GMT589861:GMU589862 GWP589861:GWQ589862 HGL589861:HGM589862 HQH589861:HQI589862 IAD589861:IAE589862 IJZ589861:IKA589862 ITV589861:ITW589862 JDR589861:JDS589862 JNN589861:JNO589862 JXJ589861:JXK589862 KHF589861:KHG589862 KRB589861:KRC589862 LAX589861:LAY589862 LKT589861:LKU589862 LUP589861:LUQ589862 MEL589861:MEM589862 MOH589861:MOI589862 MYD589861:MYE589862 NHZ589861:NIA589862 NRV589861:NRW589862 OBR589861:OBS589862 OLN589861:OLO589862 OVJ589861:OVK589862 PFF589861:PFG589862 PPB589861:PPC589862 PYX589861:PYY589862 QIT589861:QIU589862 QSP589861:QSQ589862 RCL589861:RCM589862 RMH589861:RMI589862 RWD589861:RWE589862 SFZ589861:SGA589862 SPV589861:SPW589862 SZR589861:SZS589862 TJN589861:TJO589862 TTJ589861:TTK589862 UDF589861:UDG589862 UNB589861:UNC589862 UWX589861:UWY589862 VGT589861:VGU589862 VQP589861:VQQ589862 WAL589861:WAM589862 WKH589861:WKI589862 WUD589861:WUE589862 C655397:D655398 HR655397:HS655398 RN655397:RO655398 ABJ655397:ABK655398 ALF655397:ALG655398 AVB655397:AVC655398 BEX655397:BEY655398 BOT655397:BOU655398 BYP655397:BYQ655398 CIL655397:CIM655398 CSH655397:CSI655398 DCD655397:DCE655398 DLZ655397:DMA655398 DVV655397:DVW655398 EFR655397:EFS655398 EPN655397:EPO655398 EZJ655397:EZK655398 FJF655397:FJG655398 FTB655397:FTC655398 GCX655397:GCY655398 GMT655397:GMU655398 GWP655397:GWQ655398 HGL655397:HGM655398 HQH655397:HQI655398 IAD655397:IAE655398 IJZ655397:IKA655398 ITV655397:ITW655398 JDR655397:JDS655398 JNN655397:JNO655398 JXJ655397:JXK655398 KHF655397:KHG655398 KRB655397:KRC655398 LAX655397:LAY655398 LKT655397:LKU655398 LUP655397:LUQ655398 MEL655397:MEM655398 MOH655397:MOI655398 MYD655397:MYE655398 NHZ655397:NIA655398 NRV655397:NRW655398 OBR655397:OBS655398 OLN655397:OLO655398 OVJ655397:OVK655398 PFF655397:PFG655398 PPB655397:PPC655398 PYX655397:PYY655398 QIT655397:QIU655398 QSP655397:QSQ655398 RCL655397:RCM655398 RMH655397:RMI655398 RWD655397:RWE655398 SFZ655397:SGA655398 SPV655397:SPW655398 SZR655397:SZS655398 TJN655397:TJO655398 TTJ655397:TTK655398 UDF655397:UDG655398 UNB655397:UNC655398 UWX655397:UWY655398 VGT655397:VGU655398 VQP655397:VQQ655398 WAL655397:WAM655398 WKH655397:WKI655398 WUD655397:WUE655398 C720933:D720934 HR720933:HS720934 RN720933:RO720934 ABJ720933:ABK720934 ALF720933:ALG720934 AVB720933:AVC720934 BEX720933:BEY720934 BOT720933:BOU720934 BYP720933:BYQ720934 CIL720933:CIM720934 CSH720933:CSI720934 DCD720933:DCE720934 DLZ720933:DMA720934 DVV720933:DVW720934 EFR720933:EFS720934 EPN720933:EPO720934 EZJ720933:EZK720934 FJF720933:FJG720934 FTB720933:FTC720934 GCX720933:GCY720934 GMT720933:GMU720934 GWP720933:GWQ720934 HGL720933:HGM720934 HQH720933:HQI720934 IAD720933:IAE720934 IJZ720933:IKA720934 ITV720933:ITW720934 JDR720933:JDS720934 JNN720933:JNO720934 JXJ720933:JXK720934 KHF720933:KHG720934 KRB720933:KRC720934 LAX720933:LAY720934 LKT720933:LKU720934 LUP720933:LUQ720934 MEL720933:MEM720934 MOH720933:MOI720934 MYD720933:MYE720934 NHZ720933:NIA720934 NRV720933:NRW720934 OBR720933:OBS720934 OLN720933:OLO720934 OVJ720933:OVK720934 PFF720933:PFG720934 PPB720933:PPC720934 PYX720933:PYY720934 QIT720933:QIU720934 QSP720933:QSQ720934 RCL720933:RCM720934 RMH720933:RMI720934 RWD720933:RWE720934 SFZ720933:SGA720934 SPV720933:SPW720934 SZR720933:SZS720934 TJN720933:TJO720934 TTJ720933:TTK720934 UDF720933:UDG720934 UNB720933:UNC720934 UWX720933:UWY720934 VGT720933:VGU720934 VQP720933:VQQ720934 WAL720933:WAM720934 WKH720933:WKI720934 WUD720933:WUE720934 C786469:D786470 HR786469:HS786470 RN786469:RO786470 ABJ786469:ABK786470 ALF786469:ALG786470 AVB786469:AVC786470 BEX786469:BEY786470 BOT786469:BOU786470 BYP786469:BYQ786470 CIL786469:CIM786470 CSH786469:CSI786470 DCD786469:DCE786470 DLZ786469:DMA786470 DVV786469:DVW786470 EFR786469:EFS786470 EPN786469:EPO786470 EZJ786469:EZK786470 FJF786469:FJG786470 FTB786469:FTC786470 GCX786469:GCY786470 GMT786469:GMU786470 GWP786469:GWQ786470 HGL786469:HGM786470 HQH786469:HQI786470 IAD786469:IAE786470 IJZ786469:IKA786470 ITV786469:ITW786470 JDR786469:JDS786470 JNN786469:JNO786470 JXJ786469:JXK786470 KHF786469:KHG786470 KRB786469:KRC786470 LAX786469:LAY786470 LKT786469:LKU786470 LUP786469:LUQ786470 MEL786469:MEM786470 MOH786469:MOI786470 MYD786469:MYE786470 NHZ786469:NIA786470 NRV786469:NRW786470 OBR786469:OBS786470 OLN786469:OLO786470 OVJ786469:OVK786470 PFF786469:PFG786470 PPB786469:PPC786470 PYX786469:PYY786470 QIT786469:QIU786470 QSP786469:QSQ786470 RCL786469:RCM786470 RMH786469:RMI786470 RWD786469:RWE786470 SFZ786469:SGA786470 SPV786469:SPW786470 SZR786469:SZS786470 TJN786469:TJO786470 TTJ786469:TTK786470 UDF786469:UDG786470 UNB786469:UNC786470 UWX786469:UWY786470 VGT786469:VGU786470 VQP786469:VQQ786470 WAL786469:WAM786470 WKH786469:WKI786470 WUD786469:WUE786470 C852005:D852006 HR852005:HS852006 RN852005:RO852006 ABJ852005:ABK852006 ALF852005:ALG852006 AVB852005:AVC852006 BEX852005:BEY852006 BOT852005:BOU852006 BYP852005:BYQ852006 CIL852005:CIM852006 CSH852005:CSI852006 DCD852005:DCE852006 DLZ852005:DMA852006 DVV852005:DVW852006 EFR852005:EFS852006 EPN852005:EPO852006 EZJ852005:EZK852006 FJF852005:FJG852006 FTB852005:FTC852006 GCX852005:GCY852006 GMT852005:GMU852006 GWP852005:GWQ852006 HGL852005:HGM852006 HQH852005:HQI852006 IAD852005:IAE852006 IJZ852005:IKA852006 ITV852005:ITW852006 JDR852005:JDS852006 JNN852005:JNO852006 JXJ852005:JXK852006 KHF852005:KHG852006 KRB852005:KRC852006 LAX852005:LAY852006 LKT852005:LKU852006 LUP852005:LUQ852006 MEL852005:MEM852006 MOH852005:MOI852006 MYD852005:MYE852006 NHZ852005:NIA852006 NRV852005:NRW852006 OBR852005:OBS852006 OLN852005:OLO852006 OVJ852005:OVK852006 PFF852005:PFG852006 PPB852005:PPC852006 PYX852005:PYY852006 QIT852005:QIU852006 QSP852005:QSQ852006 RCL852005:RCM852006 RMH852005:RMI852006 RWD852005:RWE852006 SFZ852005:SGA852006 SPV852005:SPW852006 SZR852005:SZS852006 TJN852005:TJO852006 TTJ852005:TTK852006 UDF852005:UDG852006 UNB852005:UNC852006 UWX852005:UWY852006 VGT852005:VGU852006 VQP852005:VQQ852006 WAL852005:WAM852006 WKH852005:WKI852006 WUD852005:WUE852006 C917541:D917542 HR917541:HS917542 RN917541:RO917542 ABJ917541:ABK917542 ALF917541:ALG917542 AVB917541:AVC917542 BEX917541:BEY917542 BOT917541:BOU917542 BYP917541:BYQ917542 CIL917541:CIM917542 CSH917541:CSI917542 DCD917541:DCE917542 DLZ917541:DMA917542 DVV917541:DVW917542 EFR917541:EFS917542 EPN917541:EPO917542 EZJ917541:EZK917542 FJF917541:FJG917542 FTB917541:FTC917542 GCX917541:GCY917542 GMT917541:GMU917542 GWP917541:GWQ917542 HGL917541:HGM917542 HQH917541:HQI917542 IAD917541:IAE917542 IJZ917541:IKA917542 ITV917541:ITW917542 JDR917541:JDS917542 JNN917541:JNO917542 JXJ917541:JXK917542 KHF917541:KHG917542 KRB917541:KRC917542 LAX917541:LAY917542 LKT917541:LKU917542 LUP917541:LUQ917542 MEL917541:MEM917542 MOH917541:MOI917542 MYD917541:MYE917542 NHZ917541:NIA917542 NRV917541:NRW917542 OBR917541:OBS917542 OLN917541:OLO917542 OVJ917541:OVK917542 PFF917541:PFG917542 PPB917541:PPC917542 PYX917541:PYY917542 QIT917541:QIU917542 QSP917541:QSQ917542 RCL917541:RCM917542 RMH917541:RMI917542 RWD917541:RWE917542 SFZ917541:SGA917542 SPV917541:SPW917542 SZR917541:SZS917542 TJN917541:TJO917542 TTJ917541:TTK917542 UDF917541:UDG917542 UNB917541:UNC917542 UWX917541:UWY917542 VGT917541:VGU917542 VQP917541:VQQ917542 WAL917541:WAM917542 WKH917541:WKI917542 WUD917541:WUE917542 C983077:D983078 HR983077:HS983078 RN983077:RO983078 ABJ983077:ABK983078 ALF983077:ALG983078 AVB983077:AVC983078 BEX983077:BEY983078 BOT983077:BOU983078 BYP983077:BYQ983078 CIL983077:CIM983078 CSH983077:CSI983078 DCD983077:DCE983078 DLZ983077:DMA983078 DVV983077:DVW983078 EFR983077:EFS983078 EPN983077:EPO983078 EZJ983077:EZK983078 FJF983077:FJG983078 FTB983077:FTC983078 GCX983077:GCY983078 GMT983077:GMU983078 GWP983077:GWQ983078 HGL983077:HGM983078 HQH983077:HQI983078 IAD983077:IAE983078 IJZ983077:IKA983078 ITV983077:ITW983078 JDR983077:JDS983078 JNN983077:JNO983078 JXJ983077:JXK983078 KHF983077:KHG983078 KRB983077:KRC983078 LAX983077:LAY983078 LKT983077:LKU983078 LUP983077:LUQ983078 MEL983077:MEM983078 MOH983077:MOI983078 MYD983077:MYE983078 NHZ983077:NIA983078 NRV983077:NRW983078 OBR983077:OBS983078 OLN983077:OLO983078 OVJ983077:OVK983078 PFF983077:PFG983078 PPB983077:PPC983078 PYX983077:PYY983078 QIT983077:QIU983078 QSP983077:QSQ983078 RCL983077:RCM983078 RMH983077:RMI983078 RWD983077:RWE983078 SFZ983077:SGA983078 SPV983077:SPW983078 SZR983077:SZS983078 TJN983077:TJO983078 TTJ983077:TTK983078 UDF983077:UDG983078 UNB983077:UNC983078 UWX983077:UWY983078 VGT983077:VGU983078 VQP983077:VQQ983078 WAL983077:WAM983078 WKH983077:WKI983078 WUD983077:WUE983078 C37 HR37 RN37 ABJ37 ALF37 AVB37 BEX37 BOT37 BYP37 CIL37 CSH37 DCD37 DLZ37 DVV37 EFR37 EPN37 EZJ37 FJF37 FTB37 GCX37 GMT37 GWP37 HGL37 HQH37 IAD37 IJZ37 ITV37 JDR37 JNN37 JXJ37 KHF37 KRB37 LAX37 LKT37 LUP37 MEL37 MOH37 MYD37 NHZ37 NRV37 OBR37 OLN37 OVJ37 PFF37 PPB37 PYX37 QIT37 QSP37 RCL37 RMH37 RWD37 SFZ37 SPV37 SZR37 TJN37 TTJ37 UDF37 UNB37 UWX37 VGT37 VQP37 WAL37 WKH37 WUD37 C65571 HR65571 RN65571 ABJ65571 ALF65571 AVB65571 BEX65571 BOT65571 BYP65571 CIL65571 CSH65571 DCD65571 DLZ65571 DVV65571 EFR65571 EPN65571 EZJ65571 FJF65571 FTB65571 GCX65571 GMT65571 GWP65571 HGL65571 HQH65571 IAD65571 IJZ65571 ITV65571 JDR65571 JNN65571 JXJ65571 KHF65571 KRB65571 LAX65571 LKT65571 LUP65571 MEL65571 MOH65571 MYD65571 NHZ65571 NRV65571 OBR65571 OLN65571 OVJ65571 PFF65571 PPB65571 PYX65571 QIT65571 QSP65571 RCL65571 RMH65571 RWD65571 SFZ65571 SPV65571 SZR65571 TJN65571 TTJ65571 UDF65571 UNB65571 UWX65571 VGT65571 VQP65571 WAL65571 WKH65571 WUD65571 C131107 HR131107 RN131107 ABJ131107 ALF131107 AVB131107 BEX131107 BOT131107 BYP131107 CIL131107 CSH131107 DCD131107 DLZ131107 DVV131107 EFR131107 EPN131107 EZJ131107 FJF131107 FTB131107 GCX131107 GMT131107 GWP131107 HGL131107 HQH131107 IAD131107 IJZ131107 ITV131107 JDR131107 JNN131107 JXJ131107 KHF131107 KRB131107 LAX131107 LKT131107 LUP131107 MEL131107 MOH131107 MYD131107 NHZ131107 NRV131107 OBR131107 OLN131107 OVJ131107 PFF131107 PPB131107 PYX131107 QIT131107 QSP131107 RCL131107 RMH131107 RWD131107 SFZ131107 SPV131107 SZR131107 TJN131107 TTJ131107 UDF131107 UNB131107 UWX131107 VGT131107 VQP131107 WAL131107 WKH131107 WUD131107 C196643 HR196643 RN196643 ABJ196643 ALF196643 AVB196643 BEX196643 BOT196643 BYP196643 CIL196643 CSH196643 DCD196643 DLZ196643 DVV196643 EFR196643 EPN196643 EZJ196643 FJF196643 FTB196643 GCX196643 GMT196643 GWP196643 HGL196643 HQH196643 IAD196643 IJZ196643 ITV196643 JDR196643 JNN196643 JXJ196643 KHF196643 KRB196643 LAX196643 LKT196643 LUP196643 MEL196643 MOH196643 MYD196643 NHZ196643 NRV196643 OBR196643 OLN196643 OVJ196643 PFF196643 PPB196643 PYX196643 QIT196643 QSP196643 RCL196643 RMH196643 RWD196643 SFZ196643 SPV196643 SZR196643 TJN196643 TTJ196643 UDF196643 UNB196643 UWX196643 VGT196643 VQP196643 WAL196643 WKH196643 WUD196643 C262179 HR262179 RN262179 ABJ262179 ALF262179 AVB262179 BEX262179 BOT262179 BYP262179 CIL262179 CSH262179 DCD262179 DLZ262179 DVV262179 EFR262179 EPN262179 EZJ262179 FJF262179 FTB262179 GCX262179 GMT262179 GWP262179 HGL262179 HQH262179 IAD262179 IJZ262179 ITV262179 JDR262179 JNN262179 JXJ262179 KHF262179 KRB262179 LAX262179 LKT262179 LUP262179 MEL262179 MOH262179 MYD262179 NHZ262179 NRV262179 OBR262179 OLN262179 OVJ262179 PFF262179 PPB262179 PYX262179 QIT262179 QSP262179 RCL262179 RMH262179 RWD262179 SFZ262179 SPV262179 SZR262179 TJN262179 TTJ262179 UDF262179 UNB262179 UWX262179 VGT262179 VQP262179 WAL262179 WKH262179 WUD262179 C327715 HR327715 RN327715 ABJ327715 ALF327715 AVB327715 BEX327715 BOT327715 BYP327715 CIL327715 CSH327715 DCD327715 DLZ327715 DVV327715 EFR327715 EPN327715 EZJ327715 FJF327715 FTB327715 GCX327715 GMT327715 GWP327715 HGL327715 HQH327715 IAD327715 IJZ327715 ITV327715 JDR327715 JNN327715 JXJ327715 KHF327715 KRB327715 LAX327715 LKT327715 LUP327715 MEL327715 MOH327715 MYD327715 NHZ327715 NRV327715 OBR327715 OLN327715 OVJ327715 PFF327715 PPB327715 PYX327715 QIT327715 QSP327715 RCL327715 RMH327715 RWD327715 SFZ327715 SPV327715 SZR327715 TJN327715 TTJ327715 UDF327715 UNB327715 UWX327715 VGT327715 VQP327715 WAL327715 WKH327715 WUD327715 C393251 HR393251 RN393251 ABJ393251 ALF393251 AVB393251 BEX393251 BOT393251 BYP393251 CIL393251 CSH393251 DCD393251 DLZ393251 DVV393251 EFR393251 EPN393251 EZJ393251 FJF393251 FTB393251 GCX393251 GMT393251 GWP393251 HGL393251 HQH393251 IAD393251 IJZ393251 ITV393251 JDR393251 JNN393251 JXJ393251 KHF393251 KRB393251 LAX393251 LKT393251 LUP393251 MEL393251 MOH393251 MYD393251 NHZ393251 NRV393251 OBR393251 OLN393251 OVJ393251 PFF393251 PPB393251 PYX393251 QIT393251 QSP393251 RCL393251 RMH393251 RWD393251 SFZ393251 SPV393251 SZR393251 TJN393251 TTJ393251 UDF393251 UNB393251 UWX393251 VGT393251 VQP393251 WAL393251 WKH393251 WUD393251 C458787 HR458787 RN458787 ABJ458787 ALF458787 AVB458787 BEX458787 BOT458787 BYP458787 CIL458787 CSH458787 DCD458787 DLZ458787 DVV458787 EFR458787 EPN458787 EZJ458787 FJF458787 FTB458787 GCX458787 GMT458787 GWP458787 HGL458787 HQH458787 IAD458787 IJZ458787 ITV458787 JDR458787 JNN458787 JXJ458787 KHF458787 KRB458787 LAX458787 LKT458787 LUP458787 MEL458787 MOH458787 MYD458787 NHZ458787 NRV458787 OBR458787 OLN458787 OVJ458787 PFF458787 PPB458787 PYX458787 QIT458787 QSP458787 RCL458787 RMH458787 RWD458787 SFZ458787 SPV458787 SZR458787 TJN458787 TTJ458787 UDF458787 UNB458787 UWX458787 VGT458787 VQP458787 WAL458787 WKH458787 WUD458787 C524323 HR524323 RN524323 ABJ524323 ALF524323 AVB524323 BEX524323 BOT524323 BYP524323 CIL524323 CSH524323 DCD524323 DLZ524323 DVV524323 EFR524323 EPN524323 EZJ524323 FJF524323 FTB524323 GCX524323 GMT524323 GWP524323 HGL524323 HQH524323 IAD524323 IJZ524323 ITV524323 JDR524323 JNN524323 JXJ524323 KHF524323 KRB524323 LAX524323 LKT524323 LUP524323 MEL524323 MOH524323 MYD524323 NHZ524323 NRV524323 OBR524323 OLN524323 OVJ524323 PFF524323 PPB524323 PYX524323 QIT524323 QSP524323 RCL524323 RMH524323 RWD524323 SFZ524323 SPV524323 SZR524323 TJN524323 TTJ524323 UDF524323 UNB524323 UWX524323 VGT524323 VQP524323 WAL524323 WKH524323 WUD524323 C589859 HR589859 RN589859 ABJ589859 ALF589859 AVB589859 BEX589859 BOT589859 BYP589859 CIL589859 CSH589859 DCD589859 DLZ589859 DVV589859 EFR589859 EPN589859 EZJ589859 FJF589859 FTB589859 GCX589859 GMT589859 GWP589859 HGL589859 HQH589859 IAD589859 IJZ589859 ITV589859 JDR589859 JNN589859 JXJ589859 KHF589859 KRB589859 LAX589859 LKT589859 LUP589859 MEL589859 MOH589859 MYD589859 NHZ589859 NRV589859 OBR589859 OLN589859 OVJ589859 PFF589859 PPB589859 PYX589859 QIT589859 QSP589859 RCL589859 RMH589859 RWD589859 SFZ589859 SPV589859 SZR589859 TJN589859 TTJ589859 UDF589859 UNB589859 UWX589859 VGT589859 VQP589859 WAL589859 WKH589859 WUD589859 C655395 HR655395 RN655395 ABJ655395 ALF655395 AVB655395 BEX655395 BOT655395 BYP655395 CIL655395 CSH655395 DCD655395 DLZ655395 DVV655395 EFR655395 EPN655395 EZJ655395 FJF655395 FTB655395 GCX655395 GMT655395 GWP655395 HGL655395 HQH655395 IAD655395 IJZ655395 ITV655395 JDR655395 JNN655395 JXJ655395 KHF655395 KRB655395 LAX655395 LKT655395 LUP655395 MEL655395 MOH655395 MYD655395 NHZ655395 NRV655395 OBR655395 OLN655395 OVJ655395 PFF655395 PPB655395 PYX655395 QIT655395 QSP655395 RCL655395 RMH655395 RWD655395 SFZ655395 SPV655395 SZR655395 TJN655395 TTJ655395 UDF655395 UNB655395 UWX655395 VGT655395 VQP655395 WAL655395 WKH655395 WUD655395 C720931 HR720931 RN720931 ABJ720931 ALF720931 AVB720931 BEX720931 BOT720931 BYP720931 CIL720931 CSH720931 DCD720931 DLZ720931 DVV720931 EFR720931 EPN720931 EZJ720931 FJF720931 FTB720931 GCX720931 GMT720931 GWP720931 HGL720931 HQH720931 IAD720931 IJZ720931 ITV720931 JDR720931 JNN720931 JXJ720931 KHF720931 KRB720931 LAX720931 LKT720931 LUP720931 MEL720931 MOH720931 MYD720931 NHZ720931 NRV720931 OBR720931 OLN720931 OVJ720931 PFF720931 PPB720931 PYX720931 QIT720931 QSP720931 RCL720931 RMH720931 RWD720931 SFZ720931 SPV720931 SZR720931 TJN720931 TTJ720931 UDF720931 UNB720931 UWX720931 VGT720931 VQP720931 WAL720931 WKH720931 WUD720931 C786467 HR786467 RN786467 ABJ786467 ALF786467 AVB786467 BEX786467 BOT786467 BYP786467 CIL786467 CSH786467 DCD786467 DLZ786467 DVV786467 EFR786467 EPN786467 EZJ786467 FJF786467 FTB786467 GCX786467 GMT786467 GWP786467 HGL786467 HQH786467 IAD786467 IJZ786467 ITV786467 JDR786467 JNN786467 JXJ786467 KHF786467 KRB786467 LAX786467 LKT786467 LUP786467 MEL786467 MOH786467 MYD786467 NHZ786467 NRV786467 OBR786467 OLN786467 OVJ786467 PFF786467 PPB786467 PYX786467 QIT786467 QSP786467 RCL786467 RMH786467 RWD786467 SFZ786467 SPV786467 SZR786467 TJN786467 TTJ786467 UDF786467 UNB786467 UWX786467 VGT786467 VQP786467 WAL786467 WKH786467 WUD786467 C852003 HR852003 RN852003 ABJ852003 ALF852003 AVB852003 BEX852003 BOT852003 BYP852003 CIL852003 CSH852003 DCD852003 DLZ852003 DVV852003 EFR852003 EPN852003 EZJ852003 FJF852003 FTB852003 GCX852003 GMT852003 GWP852003 HGL852003 HQH852003 IAD852003 IJZ852003 ITV852003 JDR852003 JNN852003 JXJ852003 KHF852003 KRB852003 LAX852003 LKT852003 LUP852003 MEL852003 MOH852003 MYD852003 NHZ852003 NRV852003 OBR852003 OLN852003 OVJ852003 PFF852003 PPB852003 PYX852003 QIT852003 QSP852003 RCL852003 RMH852003 RWD852003 SFZ852003 SPV852003 SZR852003 TJN852003 TTJ852003 UDF852003 UNB852003 UWX852003 VGT852003 VQP852003 WAL852003 WKH852003 WUD852003 C917539 HR917539 RN917539 ABJ917539 ALF917539 AVB917539 BEX917539 BOT917539 BYP917539 CIL917539 CSH917539 DCD917539 DLZ917539 DVV917539 EFR917539 EPN917539 EZJ917539 FJF917539 FTB917539 GCX917539 GMT917539 GWP917539 HGL917539 HQH917539 IAD917539 IJZ917539 ITV917539 JDR917539 JNN917539 JXJ917539 KHF917539 KRB917539 LAX917539 LKT917539 LUP917539 MEL917539 MOH917539 MYD917539 NHZ917539 NRV917539 OBR917539 OLN917539 OVJ917539 PFF917539 PPB917539 PYX917539 QIT917539 QSP917539 RCL917539 RMH917539 RWD917539 SFZ917539 SPV917539 SZR917539 TJN917539 TTJ917539 UDF917539 UNB917539 UWX917539 VGT917539 VQP917539 WAL917539 WKH917539 WUD917539 C983075 HR983075 RN983075 ABJ983075 ALF983075 AVB983075 BEX983075 BOT983075 BYP983075 CIL983075 CSH983075 DCD983075 DLZ983075 DVV983075 EFR983075 EPN983075 EZJ983075 FJF983075 FTB983075 GCX983075 GMT983075 GWP983075 HGL983075 HQH983075 IAD983075 IJZ983075 ITV983075 JDR983075 JNN983075 JXJ983075 KHF983075 KRB983075 LAX983075 LKT983075 LUP983075 MEL983075 MOH983075 MYD983075 NHZ983075 NRV983075 OBR983075 OLN983075 OVJ983075 PFF983075 PPB983075 PYX983075 QIT983075 QSP983075 RCL983075 RMH983075 RWD983075 SFZ983075 SPV983075 SZR983075 TJN983075 TTJ983075 UDF983075 UNB983075 UWX983075 VGT983075 VQP983075 WAL983075 WKH983075 WUD983075 B41:C41 HQ41:HR41 RM41:RN41 ABI41:ABJ41 ALE41:ALF41 AVA41:AVB41 BEW41:BEX41 BOS41:BOT41 BYO41:BYP41 CIK41:CIL41 CSG41:CSH41 DCC41:DCD41 DLY41:DLZ41 DVU41:DVV41 EFQ41:EFR41 EPM41:EPN41 EZI41:EZJ41 FJE41:FJF41 FTA41:FTB41 GCW41:GCX41 GMS41:GMT41 GWO41:GWP41 HGK41:HGL41 HQG41:HQH41 IAC41:IAD41 IJY41:IJZ41 ITU41:ITV41 JDQ41:JDR41 JNM41:JNN41 JXI41:JXJ41 KHE41:KHF41 KRA41:KRB41 LAW41:LAX41 LKS41:LKT41 LUO41:LUP41 MEK41:MEL41 MOG41:MOH41 MYC41:MYD41 NHY41:NHZ41 NRU41:NRV41 OBQ41:OBR41 OLM41:OLN41 OVI41:OVJ41 PFE41:PFF41 PPA41:PPB41 PYW41:PYX41 QIS41:QIT41 QSO41:QSP41 RCK41:RCL41 RMG41:RMH41 RWC41:RWD41 SFY41:SFZ41 SPU41:SPV41 SZQ41:SZR41 TJM41:TJN41 TTI41:TTJ41 UDE41:UDF41 UNA41:UNB41 UWW41:UWX41 VGS41:VGT41 VQO41:VQP41 WAK41:WAL41 WKG41:WKH41 WUC41:WUD41 B65575:C65575 HQ65575:HR65575 RM65575:RN65575 ABI65575:ABJ65575 ALE65575:ALF65575 AVA65575:AVB65575 BEW65575:BEX65575 BOS65575:BOT65575 BYO65575:BYP65575 CIK65575:CIL65575 CSG65575:CSH65575 DCC65575:DCD65575 DLY65575:DLZ65575 DVU65575:DVV65575 EFQ65575:EFR65575 EPM65575:EPN65575 EZI65575:EZJ65575 FJE65575:FJF65575 FTA65575:FTB65575 GCW65575:GCX65575 GMS65575:GMT65575 GWO65575:GWP65575 HGK65575:HGL65575 HQG65575:HQH65575 IAC65575:IAD65575 IJY65575:IJZ65575 ITU65575:ITV65575 JDQ65575:JDR65575 JNM65575:JNN65575 JXI65575:JXJ65575 KHE65575:KHF65575 KRA65575:KRB65575 LAW65575:LAX65575 LKS65575:LKT65575 LUO65575:LUP65575 MEK65575:MEL65575 MOG65575:MOH65575 MYC65575:MYD65575 NHY65575:NHZ65575 NRU65575:NRV65575 OBQ65575:OBR65575 OLM65575:OLN65575 OVI65575:OVJ65575 PFE65575:PFF65575 PPA65575:PPB65575 PYW65575:PYX65575 QIS65575:QIT65575 QSO65575:QSP65575 RCK65575:RCL65575 RMG65575:RMH65575 RWC65575:RWD65575 SFY65575:SFZ65575 SPU65575:SPV65575 SZQ65575:SZR65575 TJM65575:TJN65575 TTI65575:TTJ65575 UDE65575:UDF65575 UNA65575:UNB65575 UWW65575:UWX65575 VGS65575:VGT65575 VQO65575:VQP65575 WAK65575:WAL65575 WKG65575:WKH65575 WUC65575:WUD65575 B131111:C131111 HQ131111:HR131111 RM131111:RN131111 ABI131111:ABJ131111 ALE131111:ALF131111 AVA131111:AVB131111 BEW131111:BEX131111 BOS131111:BOT131111 BYO131111:BYP131111 CIK131111:CIL131111 CSG131111:CSH131111 DCC131111:DCD131111 DLY131111:DLZ131111 DVU131111:DVV131111 EFQ131111:EFR131111 EPM131111:EPN131111 EZI131111:EZJ131111 FJE131111:FJF131111 FTA131111:FTB131111 GCW131111:GCX131111 GMS131111:GMT131111 GWO131111:GWP131111 HGK131111:HGL131111 HQG131111:HQH131111 IAC131111:IAD131111 IJY131111:IJZ131111 ITU131111:ITV131111 JDQ131111:JDR131111 JNM131111:JNN131111 JXI131111:JXJ131111 KHE131111:KHF131111 KRA131111:KRB131111 LAW131111:LAX131111 LKS131111:LKT131111 LUO131111:LUP131111 MEK131111:MEL131111 MOG131111:MOH131111 MYC131111:MYD131111 NHY131111:NHZ131111 NRU131111:NRV131111 OBQ131111:OBR131111 OLM131111:OLN131111 OVI131111:OVJ131111 PFE131111:PFF131111 PPA131111:PPB131111 PYW131111:PYX131111 QIS131111:QIT131111 QSO131111:QSP131111 RCK131111:RCL131111 RMG131111:RMH131111 RWC131111:RWD131111 SFY131111:SFZ131111 SPU131111:SPV131111 SZQ131111:SZR131111 TJM131111:TJN131111 TTI131111:TTJ131111 UDE131111:UDF131111 UNA131111:UNB131111 UWW131111:UWX131111 VGS131111:VGT131111 VQO131111:VQP131111 WAK131111:WAL131111 WKG131111:WKH131111 WUC131111:WUD131111 B196647:C196647 HQ196647:HR196647 RM196647:RN196647 ABI196647:ABJ196647 ALE196647:ALF196647 AVA196647:AVB196647 BEW196647:BEX196647 BOS196647:BOT196647 BYO196647:BYP196647 CIK196647:CIL196647 CSG196647:CSH196647 DCC196647:DCD196647 DLY196647:DLZ196647 DVU196647:DVV196647 EFQ196647:EFR196647 EPM196647:EPN196647 EZI196647:EZJ196647 FJE196647:FJF196647 FTA196647:FTB196647 GCW196647:GCX196647 GMS196647:GMT196647 GWO196647:GWP196647 HGK196647:HGL196647 HQG196647:HQH196647 IAC196647:IAD196647 IJY196647:IJZ196647 ITU196647:ITV196647 JDQ196647:JDR196647 JNM196647:JNN196647 JXI196647:JXJ196647 KHE196647:KHF196647 KRA196647:KRB196647 LAW196647:LAX196647 LKS196647:LKT196647 LUO196647:LUP196647 MEK196647:MEL196647 MOG196647:MOH196647 MYC196647:MYD196647 NHY196647:NHZ196647 NRU196647:NRV196647 OBQ196647:OBR196647 OLM196647:OLN196647 OVI196647:OVJ196647 PFE196647:PFF196647 PPA196647:PPB196647 PYW196647:PYX196647 QIS196647:QIT196647 QSO196647:QSP196647 RCK196647:RCL196647 RMG196647:RMH196647 RWC196647:RWD196647 SFY196647:SFZ196647 SPU196647:SPV196647 SZQ196647:SZR196647 TJM196647:TJN196647 TTI196647:TTJ196647 UDE196647:UDF196647 UNA196647:UNB196647 UWW196647:UWX196647 VGS196647:VGT196647 VQO196647:VQP196647 WAK196647:WAL196647 WKG196647:WKH196647 WUC196647:WUD196647 B262183:C262183 HQ262183:HR262183 RM262183:RN262183 ABI262183:ABJ262183 ALE262183:ALF262183 AVA262183:AVB262183 BEW262183:BEX262183 BOS262183:BOT262183 BYO262183:BYP262183 CIK262183:CIL262183 CSG262183:CSH262183 DCC262183:DCD262183 DLY262183:DLZ262183 DVU262183:DVV262183 EFQ262183:EFR262183 EPM262183:EPN262183 EZI262183:EZJ262183 FJE262183:FJF262183 FTA262183:FTB262183 GCW262183:GCX262183 GMS262183:GMT262183 GWO262183:GWP262183 HGK262183:HGL262183 HQG262183:HQH262183 IAC262183:IAD262183 IJY262183:IJZ262183 ITU262183:ITV262183 JDQ262183:JDR262183 JNM262183:JNN262183 JXI262183:JXJ262183 KHE262183:KHF262183 KRA262183:KRB262183 LAW262183:LAX262183 LKS262183:LKT262183 LUO262183:LUP262183 MEK262183:MEL262183 MOG262183:MOH262183 MYC262183:MYD262183 NHY262183:NHZ262183 NRU262183:NRV262183 OBQ262183:OBR262183 OLM262183:OLN262183 OVI262183:OVJ262183 PFE262183:PFF262183 PPA262183:PPB262183 PYW262183:PYX262183 QIS262183:QIT262183 QSO262183:QSP262183 RCK262183:RCL262183 RMG262183:RMH262183 RWC262183:RWD262183 SFY262183:SFZ262183 SPU262183:SPV262183 SZQ262183:SZR262183 TJM262183:TJN262183 TTI262183:TTJ262183 UDE262183:UDF262183 UNA262183:UNB262183 UWW262183:UWX262183 VGS262183:VGT262183 VQO262183:VQP262183 WAK262183:WAL262183 WKG262183:WKH262183 WUC262183:WUD262183 B327719:C327719 HQ327719:HR327719 RM327719:RN327719 ABI327719:ABJ327719 ALE327719:ALF327719 AVA327719:AVB327719 BEW327719:BEX327719 BOS327719:BOT327719 BYO327719:BYP327719 CIK327719:CIL327719 CSG327719:CSH327719 DCC327719:DCD327719 DLY327719:DLZ327719 DVU327719:DVV327719 EFQ327719:EFR327719 EPM327719:EPN327719 EZI327719:EZJ327719 FJE327719:FJF327719 FTA327719:FTB327719 GCW327719:GCX327719 GMS327719:GMT327719 GWO327719:GWP327719 HGK327719:HGL327719 HQG327719:HQH327719 IAC327719:IAD327719 IJY327719:IJZ327719 ITU327719:ITV327719 JDQ327719:JDR327719 JNM327719:JNN327719 JXI327719:JXJ327719 KHE327719:KHF327719 KRA327719:KRB327719 LAW327719:LAX327719 LKS327719:LKT327719 LUO327719:LUP327719 MEK327719:MEL327719 MOG327719:MOH327719 MYC327719:MYD327719 NHY327719:NHZ327719 NRU327719:NRV327719 OBQ327719:OBR327719 OLM327719:OLN327719 OVI327719:OVJ327719 PFE327719:PFF327719 PPA327719:PPB327719 PYW327719:PYX327719 QIS327719:QIT327719 QSO327719:QSP327719 RCK327719:RCL327719 RMG327719:RMH327719 RWC327719:RWD327719 SFY327719:SFZ327719 SPU327719:SPV327719 SZQ327719:SZR327719 TJM327719:TJN327719 TTI327719:TTJ327719 UDE327719:UDF327719 UNA327719:UNB327719 UWW327719:UWX327719 VGS327719:VGT327719 VQO327719:VQP327719 WAK327719:WAL327719 WKG327719:WKH327719 WUC327719:WUD327719 B393255:C393255 HQ393255:HR393255 RM393255:RN393255 ABI393255:ABJ393255 ALE393255:ALF393255 AVA393255:AVB393255 BEW393255:BEX393255 BOS393255:BOT393255 BYO393255:BYP393255 CIK393255:CIL393255 CSG393255:CSH393255 DCC393255:DCD393255 DLY393255:DLZ393255 DVU393255:DVV393255 EFQ393255:EFR393255 EPM393255:EPN393255 EZI393255:EZJ393255 FJE393255:FJF393255 FTA393255:FTB393255 GCW393255:GCX393255 GMS393255:GMT393255 GWO393255:GWP393255 HGK393255:HGL393255 HQG393255:HQH393255 IAC393255:IAD393255 IJY393255:IJZ393255 ITU393255:ITV393255 JDQ393255:JDR393255 JNM393255:JNN393255 JXI393255:JXJ393255 KHE393255:KHF393255 KRA393255:KRB393255 LAW393255:LAX393255 LKS393255:LKT393255 LUO393255:LUP393255 MEK393255:MEL393255 MOG393255:MOH393255 MYC393255:MYD393255 NHY393255:NHZ393255 NRU393255:NRV393255 OBQ393255:OBR393255 OLM393255:OLN393255 OVI393255:OVJ393255 PFE393255:PFF393255 PPA393255:PPB393255 PYW393255:PYX393255 QIS393255:QIT393255 QSO393255:QSP393255 RCK393255:RCL393255 RMG393255:RMH393255 RWC393255:RWD393255 SFY393255:SFZ393255 SPU393255:SPV393255 SZQ393255:SZR393255 TJM393255:TJN393255 TTI393255:TTJ393255 UDE393255:UDF393255 UNA393255:UNB393255 UWW393255:UWX393255 VGS393255:VGT393255 VQO393255:VQP393255 WAK393255:WAL393255 WKG393255:WKH393255 WUC393255:WUD393255 B458791:C458791 HQ458791:HR458791 RM458791:RN458791 ABI458791:ABJ458791 ALE458791:ALF458791 AVA458791:AVB458791 BEW458791:BEX458791 BOS458791:BOT458791 BYO458791:BYP458791 CIK458791:CIL458791 CSG458791:CSH458791 DCC458791:DCD458791 DLY458791:DLZ458791 DVU458791:DVV458791 EFQ458791:EFR458791 EPM458791:EPN458791 EZI458791:EZJ458791 FJE458791:FJF458791 FTA458791:FTB458791 GCW458791:GCX458791 GMS458791:GMT458791 GWO458791:GWP458791 HGK458791:HGL458791 HQG458791:HQH458791 IAC458791:IAD458791 IJY458791:IJZ458791 ITU458791:ITV458791 JDQ458791:JDR458791 JNM458791:JNN458791 JXI458791:JXJ458791 KHE458791:KHF458791 KRA458791:KRB458791 LAW458791:LAX458791 LKS458791:LKT458791 LUO458791:LUP458791 MEK458791:MEL458791 MOG458791:MOH458791 MYC458791:MYD458791 NHY458791:NHZ458791 NRU458791:NRV458791 OBQ458791:OBR458791 OLM458791:OLN458791 OVI458791:OVJ458791 PFE458791:PFF458791 PPA458791:PPB458791 PYW458791:PYX458791 QIS458791:QIT458791 QSO458791:QSP458791 RCK458791:RCL458791 RMG458791:RMH458791 RWC458791:RWD458791 SFY458791:SFZ458791 SPU458791:SPV458791 SZQ458791:SZR458791 TJM458791:TJN458791 TTI458791:TTJ458791 UDE458791:UDF458791 UNA458791:UNB458791 UWW458791:UWX458791 VGS458791:VGT458791 VQO458791:VQP458791 WAK458791:WAL458791 WKG458791:WKH458791 WUC458791:WUD458791 B524327:C524327 HQ524327:HR524327 RM524327:RN524327 ABI524327:ABJ524327 ALE524327:ALF524327 AVA524327:AVB524327 BEW524327:BEX524327 BOS524327:BOT524327 BYO524327:BYP524327 CIK524327:CIL524327 CSG524327:CSH524327 DCC524327:DCD524327 DLY524327:DLZ524327 DVU524327:DVV524327 EFQ524327:EFR524327 EPM524327:EPN524327 EZI524327:EZJ524327 FJE524327:FJF524327 FTA524327:FTB524327 GCW524327:GCX524327 GMS524327:GMT524327 GWO524327:GWP524327 HGK524327:HGL524327 HQG524327:HQH524327 IAC524327:IAD524327 IJY524327:IJZ524327 ITU524327:ITV524327 JDQ524327:JDR524327 JNM524327:JNN524327 JXI524327:JXJ524327 KHE524327:KHF524327 KRA524327:KRB524327 LAW524327:LAX524327 LKS524327:LKT524327 LUO524327:LUP524327 MEK524327:MEL524327 MOG524327:MOH524327 MYC524327:MYD524327 NHY524327:NHZ524327 NRU524327:NRV524327 OBQ524327:OBR524327 OLM524327:OLN524327 OVI524327:OVJ524327 PFE524327:PFF524327 PPA524327:PPB524327 PYW524327:PYX524327 QIS524327:QIT524327 QSO524327:QSP524327 RCK524327:RCL524327 RMG524327:RMH524327 RWC524327:RWD524327 SFY524327:SFZ524327 SPU524327:SPV524327 SZQ524327:SZR524327 TJM524327:TJN524327 TTI524327:TTJ524327 UDE524327:UDF524327 UNA524327:UNB524327 UWW524327:UWX524327 VGS524327:VGT524327 VQO524327:VQP524327 WAK524327:WAL524327 WKG524327:WKH524327 WUC524327:WUD524327 B589863:C589863 HQ589863:HR589863 RM589863:RN589863 ABI589863:ABJ589863 ALE589863:ALF589863 AVA589863:AVB589863 BEW589863:BEX589863 BOS589863:BOT589863 BYO589863:BYP589863 CIK589863:CIL589863 CSG589863:CSH589863 DCC589863:DCD589863 DLY589863:DLZ589863 DVU589863:DVV589863 EFQ589863:EFR589863 EPM589863:EPN589863 EZI589863:EZJ589863 FJE589863:FJF589863 FTA589863:FTB589863 GCW589863:GCX589863 GMS589863:GMT589863 GWO589863:GWP589863 HGK589863:HGL589863 HQG589863:HQH589863 IAC589863:IAD589863 IJY589863:IJZ589863 ITU589863:ITV589863 JDQ589863:JDR589863 JNM589863:JNN589863 JXI589863:JXJ589863 KHE589863:KHF589863 KRA589863:KRB589863 LAW589863:LAX589863 LKS589863:LKT589863 LUO589863:LUP589863 MEK589863:MEL589863 MOG589863:MOH589863 MYC589863:MYD589863 NHY589863:NHZ589863 NRU589863:NRV589863 OBQ589863:OBR589863 OLM589863:OLN589863 OVI589863:OVJ589863 PFE589863:PFF589863 PPA589863:PPB589863 PYW589863:PYX589863 QIS589863:QIT589863 QSO589863:QSP589863 RCK589863:RCL589863 RMG589863:RMH589863 RWC589863:RWD589863 SFY589863:SFZ589863 SPU589863:SPV589863 SZQ589863:SZR589863 TJM589863:TJN589863 TTI589863:TTJ589863 UDE589863:UDF589863 UNA589863:UNB589863 UWW589863:UWX589863 VGS589863:VGT589863 VQO589863:VQP589863 WAK589863:WAL589863 WKG589863:WKH589863 WUC589863:WUD589863 B655399:C655399 HQ655399:HR655399 RM655399:RN655399 ABI655399:ABJ655399 ALE655399:ALF655399 AVA655399:AVB655399 BEW655399:BEX655399 BOS655399:BOT655399 BYO655399:BYP655399 CIK655399:CIL655399 CSG655399:CSH655399 DCC655399:DCD655399 DLY655399:DLZ655399 DVU655399:DVV655399 EFQ655399:EFR655399 EPM655399:EPN655399 EZI655399:EZJ655399 FJE655399:FJF655399 FTA655399:FTB655399 GCW655399:GCX655399 GMS655399:GMT655399 GWO655399:GWP655399 HGK655399:HGL655399 HQG655399:HQH655399 IAC655399:IAD655399 IJY655399:IJZ655399 ITU655399:ITV655399 JDQ655399:JDR655399 JNM655399:JNN655399 JXI655399:JXJ655399 KHE655399:KHF655399 KRA655399:KRB655399 LAW655399:LAX655399 LKS655399:LKT655399 LUO655399:LUP655399 MEK655399:MEL655399 MOG655399:MOH655399 MYC655399:MYD655399 NHY655399:NHZ655399 NRU655399:NRV655399 OBQ655399:OBR655399 OLM655399:OLN655399 OVI655399:OVJ655399 PFE655399:PFF655399 PPA655399:PPB655399 PYW655399:PYX655399 QIS655399:QIT655399 QSO655399:QSP655399 RCK655399:RCL655399 RMG655399:RMH655399 RWC655399:RWD655399 SFY655399:SFZ655399 SPU655399:SPV655399 SZQ655399:SZR655399 TJM655399:TJN655399 TTI655399:TTJ655399 UDE655399:UDF655399 UNA655399:UNB655399 UWW655399:UWX655399 VGS655399:VGT655399 VQO655399:VQP655399 WAK655399:WAL655399 WKG655399:WKH655399 WUC655399:WUD655399 B720935:C720935 HQ720935:HR720935 RM720935:RN720935 ABI720935:ABJ720935 ALE720935:ALF720935 AVA720935:AVB720935 BEW720935:BEX720935 BOS720935:BOT720935 BYO720935:BYP720935 CIK720935:CIL720935 CSG720935:CSH720935 DCC720935:DCD720935 DLY720935:DLZ720935 DVU720935:DVV720935 EFQ720935:EFR720935 EPM720935:EPN720935 EZI720935:EZJ720935 FJE720935:FJF720935 FTA720935:FTB720935 GCW720935:GCX720935 GMS720935:GMT720935 GWO720935:GWP720935 HGK720935:HGL720935 HQG720935:HQH720935 IAC720935:IAD720935 IJY720935:IJZ720935 ITU720935:ITV720935 JDQ720935:JDR720935 JNM720935:JNN720935 JXI720935:JXJ720935 KHE720935:KHF720935 KRA720935:KRB720935 LAW720935:LAX720935 LKS720935:LKT720935 LUO720935:LUP720935 MEK720935:MEL720935 MOG720935:MOH720935 MYC720935:MYD720935 NHY720935:NHZ720935 NRU720935:NRV720935 OBQ720935:OBR720935 OLM720935:OLN720935 OVI720935:OVJ720935 PFE720935:PFF720935 PPA720935:PPB720935 PYW720935:PYX720935 QIS720935:QIT720935 QSO720935:QSP720935 RCK720935:RCL720935 RMG720935:RMH720935 RWC720935:RWD720935 SFY720935:SFZ720935 SPU720935:SPV720935 SZQ720935:SZR720935 TJM720935:TJN720935 TTI720935:TTJ720935 UDE720935:UDF720935 UNA720935:UNB720935 UWW720935:UWX720935 VGS720935:VGT720935 VQO720935:VQP720935 WAK720935:WAL720935 WKG720935:WKH720935 WUC720935:WUD720935 B786471:C786471 HQ786471:HR786471 RM786471:RN786471 ABI786471:ABJ786471 ALE786471:ALF786471 AVA786471:AVB786471 BEW786471:BEX786471 BOS786471:BOT786471 BYO786471:BYP786471 CIK786471:CIL786471 CSG786471:CSH786471 DCC786471:DCD786471 DLY786471:DLZ786471 DVU786471:DVV786471 EFQ786471:EFR786471 EPM786471:EPN786471 EZI786471:EZJ786471 FJE786471:FJF786471 FTA786471:FTB786471 GCW786471:GCX786471 GMS786471:GMT786471 GWO786471:GWP786471 HGK786471:HGL786471 HQG786471:HQH786471 IAC786471:IAD786471 IJY786471:IJZ786471 ITU786471:ITV786471 JDQ786471:JDR786471 JNM786471:JNN786471 JXI786471:JXJ786471 KHE786471:KHF786471 KRA786471:KRB786471 LAW786471:LAX786471 LKS786471:LKT786471 LUO786471:LUP786471 MEK786471:MEL786471 MOG786471:MOH786471 MYC786471:MYD786471 NHY786471:NHZ786471 NRU786471:NRV786471 OBQ786471:OBR786471 OLM786471:OLN786471 OVI786471:OVJ786471 PFE786471:PFF786471 PPA786471:PPB786471 PYW786471:PYX786471 QIS786471:QIT786471 QSO786471:QSP786471 RCK786471:RCL786471 RMG786471:RMH786471 RWC786471:RWD786471 SFY786471:SFZ786471 SPU786471:SPV786471 SZQ786471:SZR786471 TJM786471:TJN786471 TTI786471:TTJ786471 UDE786471:UDF786471 UNA786471:UNB786471 UWW786471:UWX786471 VGS786471:VGT786471 VQO786471:VQP786471 WAK786471:WAL786471 WKG786471:WKH786471 WUC786471:WUD786471 B852007:C852007 HQ852007:HR852007 RM852007:RN852007 ABI852007:ABJ852007 ALE852007:ALF852007 AVA852007:AVB852007 BEW852007:BEX852007 BOS852007:BOT852007 BYO852007:BYP852007 CIK852007:CIL852007 CSG852007:CSH852007 DCC852007:DCD852007 DLY852007:DLZ852007 DVU852007:DVV852007 EFQ852007:EFR852007 EPM852007:EPN852007 EZI852007:EZJ852007 FJE852007:FJF852007 FTA852007:FTB852007 GCW852007:GCX852007 GMS852007:GMT852007 GWO852007:GWP852007 HGK852007:HGL852007 HQG852007:HQH852007 IAC852007:IAD852007 IJY852007:IJZ852007 ITU852007:ITV852007 JDQ852007:JDR852007 JNM852007:JNN852007 JXI852007:JXJ852007 KHE852007:KHF852007 KRA852007:KRB852007 LAW852007:LAX852007 LKS852007:LKT852007 LUO852007:LUP852007 MEK852007:MEL852007 MOG852007:MOH852007 MYC852007:MYD852007 NHY852007:NHZ852007 NRU852007:NRV852007 OBQ852007:OBR852007 OLM852007:OLN852007 OVI852007:OVJ852007 PFE852007:PFF852007 PPA852007:PPB852007 PYW852007:PYX852007 QIS852007:QIT852007 QSO852007:QSP852007 RCK852007:RCL852007 RMG852007:RMH852007 RWC852007:RWD852007 SFY852007:SFZ852007 SPU852007:SPV852007 SZQ852007:SZR852007 TJM852007:TJN852007 TTI852007:TTJ852007 UDE852007:UDF852007 UNA852007:UNB852007 UWW852007:UWX852007 VGS852007:VGT852007 VQO852007:VQP852007 WAK852007:WAL852007 WKG852007:WKH852007 WUC852007:WUD852007 B917543:C917543 HQ917543:HR917543 RM917543:RN917543 ABI917543:ABJ917543 ALE917543:ALF917543 AVA917543:AVB917543 BEW917543:BEX917543 BOS917543:BOT917543 BYO917543:BYP917543 CIK917543:CIL917543 CSG917543:CSH917543 DCC917543:DCD917543 DLY917543:DLZ917543 DVU917543:DVV917543 EFQ917543:EFR917543 EPM917543:EPN917543 EZI917543:EZJ917543 FJE917543:FJF917543 FTA917543:FTB917543 GCW917543:GCX917543 GMS917543:GMT917543 GWO917543:GWP917543 HGK917543:HGL917543 HQG917543:HQH917543 IAC917543:IAD917543 IJY917543:IJZ917543 ITU917543:ITV917543 JDQ917543:JDR917543 JNM917543:JNN917543 JXI917543:JXJ917543 KHE917543:KHF917543 KRA917543:KRB917543 LAW917543:LAX917543 LKS917543:LKT917543 LUO917543:LUP917543 MEK917543:MEL917543 MOG917543:MOH917543 MYC917543:MYD917543 NHY917543:NHZ917543 NRU917543:NRV917543 OBQ917543:OBR917543 OLM917543:OLN917543 OVI917543:OVJ917543 PFE917543:PFF917543 PPA917543:PPB917543 PYW917543:PYX917543 QIS917543:QIT917543 QSO917543:QSP917543 RCK917543:RCL917543 RMG917543:RMH917543 RWC917543:RWD917543 SFY917543:SFZ917543 SPU917543:SPV917543 SZQ917543:SZR917543 TJM917543:TJN917543 TTI917543:TTJ917543 UDE917543:UDF917543 UNA917543:UNB917543 UWW917543:UWX917543 VGS917543:VGT917543 VQO917543:VQP917543 WAK917543:WAL917543 WKG917543:WKH917543 WUC917543:WUD917543 B983079:C983079 HQ983079:HR983079 RM983079:RN983079 ABI983079:ABJ983079 ALE983079:ALF983079 AVA983079:AVB983079 BEW983079:BEX983079 BOS983079:BOT983079 BYO983079:BYP983079 CIK983079:CIL983079 CSG983079:CSH983079 DCC983079:DCD983079 DLY983079:DLZ983079 DVU983079:DVV983079 EFQ983079:EFR983079 EPM983079:EPN983079 EZI983079:EZJ983079 FJE983079:FJF983079 FTA983079:FTB983079 GCW983079:GCX983079 GMS983079:GMT983079 GWO983079:GWP983079 HGK983079:HGL983079 HQG983079:HQH983079 IAC983079:IAD983079 IJY983079:IJZ983079 ITU983079:ITV983079 JDQ983079:JDR983079 JNM983079:JNN983079 JXI983079:JXJ983079 KHE983079:KHF983079 KRA983079:KRB983079 LAW983079:LAX983079 LKS983079:LKT983079 LUO983079:LUP983079 MEK983079:MEL983079 MOG983079:MOH983079 MYC983079:MYD983079 NHY983079:NHZ983079 NRU983079:NRV983079 OBQ983079:OBR983079 OLM983079:OLN983079 OVI983079:OVJ983079 PFE983079:PFF983079 PPA983079:PPB983079 PYW983079:PYX983079 QIS983079:QIT983079 QSO983079:QSP983079 RCK983079:RCL983079 RMG983079:RMH983079 RWC983079:RWD983079 SFY983079:SFZ983079 SPU983079:SPV983079 SZQ983079:SZR983079 TJM983079:TJN983079 TTI983079:TTJ983079 UDE983079:UDF983079 UNA983079:UNB983079 UWW983079:UWX983079 VGS983079:VGT983079 VQO983079:VQP983079 WAK983079:WAL983079 WKG983079:WKH983079 WUC983079:WUD983079 D43:D45 HS43:HS45 RO43:RO45 ABK43:ABK45 ALG43:ALG45 AVC43:AVC45 BEY43:BEY45 BOU43:BOU45 BYQ43:BYQ45 CIM43:CIM45 CSI43:CSI45 DCE43:DCE45 DMA43:DMA45 DVW43:DVW45 EFS43:EFS45 EPO43:EPO45 EZK43:EZK45 FJG43:FJG45 FTC43:FTC45 GCY43:GCY45 GMU43:GMU45 GWQ43:GWQ45 HGM43:HGM45 HQI43:HQI45 IAE43:IAE45 IKA43:IKA45 ITW43:ITW45 JDS43:JDS45 JNO43:JNO45 JXK43:JXK45 KHG43:KHG45 KRC43:KRC45 LAY43:LAY45 LKU43:LKU45 LUQ43:LUQ45 MEM43:MEM45 MOI43:MOI45 MYE43:MYE45 NIA43:NIA45 NRW43:NRW45 OBS43:OBS45 OLO43:OLO45 OVK43:OVK45 PFG43:PFG45 PPC43:PPC45 PYY43:PYY45 QIU43:QIU45 QSQ43:QSQ45 RCM43:RCM45 RMI43:RMI45 RWE43:RWE45 SGA43:SGA45 SPW43:SPW45 SZS43:SZS45 TJO43:TJO45 TTK43:TTK45 UDG43:UDG45 UNC43:UNC45 UWY43:UWY45 VGU43:VGU45 VQQ43:VQQ45 WAM43:WAM45 WKI43:WKI45 WUE43:WUE45 D65577:D65579 HS65577:HS65579 RO65577:RO65579 ABK65577:ABK65579 ALG65577:ALG65579 AVC65577:AVC65579 BEY65577:BEY65579 BOU65577:BOU65579 BYQ65577:BYQ65579 CIM65577:CIM65579 CSI65577:CSI65579 DCE65577:DCE65579 DMA65577:DMA65579 DVW65577:DVW65579 EFS65577:EFS65579 EPO65577:EPO65579 EZK65577:EZK65579 FJG65577:FJG65579 FTC65577:FTC65579 GCY65577:GCY65579 GMU65577:GMU65579 GWQ65577:GWQ65579 HGM65577:HGM65579 HQI65577:HQI65579 IAE65577:IAE65579 IKA65577:IKA65579 ITW65577:ITW65579 JDS65577:JDS65579 JNO65577:JNO65579 JXK65577:JXK65579 KHG65577:KHG65579 KRC65577:KRC65579 LAY65577:LAY65579 LKU65577:LKU65579 LUQ65577:LUQ65579 MEM65577:MEM65579 MOI65577:MOI65579 MYE65577:MYE65579 NIA65577:NIA65579 NRW65577:NRW65579 OBS65577:OBS65579 OLO65577:OLO65579 OVK65577:OVK65579 PFG65577:PFG65579 PPC65577:PPC65579 PYY65577:PYY65579 QIU65577:QIU65579 QSQ65577:QSQ65579 RCM65577:RCM65579 RMI65577:RMI65579 RWE65577:RWE65579 SGA65577:SGA65579 SPW65577:SPW65579 SZS65577:SZS65579 TJO65577:TJO65579 TTK65577:TTK65579 UDG65577:UDG65579 UNC65577:UNC65579 UWY65577:UWY65579 VGU65577:VGU65579 VQQ65577:VQQ65579 WAM65577:WAM65579 WKI65577:WKI65579 WUE65577:WUE65579 D131113:D131115 HS131113:HS131115 RO131113:RO131115 ABK131113:ABK131115 ALG131113:ALG131115 AVC131113:AVC131115 BEY131113:BEY131115 BOU131113:BOU131115 BYQ131113:BYQ131115 CIM131113:CIM131115 CSI131113:CSI131115 DCE131113:DCE131115 DMA131113:DMA131115 DVW131113:DVW131115 EFS131113:EFS131115 EPO131113:EPO131115 EZK131113:EZK131115 FJG131113:FJG131115 FTC131113:FTC131115 GCY131113:GCY131115 GMU131113:GMU131115 GWQ131113:GWQ131115 HGM131113:HGM131115 HQI131113:HQI131115 IAE131113:IAE131115 IKA131113:IKA131115 ITW131113:ITW131115 JDS131113:JDS131115 JNO131113:JNO131115 JXK131113:JXK131115 KHG131113:KHG131115 KRC131113:KRC131115 LAY131113:LAY131115 LKU131113:LKU131115 LUQ131113:LUQ131115 MEM131113:MEM131115 MOI131113:MOI131115 MYE131113:MYE131115 NIA131113:NIA131115 NRW131113:NRW131115 OBS131113:OBS131115 OLO131113:OLO131115 OVK131113:OVK131115 PFG131113:PFG131115 PPC131113:PPC131115 PYY131113:PYY131115 QIU131113:QIU131115 QSQ131113:QSQ131115 RCM131113:RCM131115 RMI131113:RMI131115 RWE131113:RWE131115 SGA131113:SGA131115 SPW131113:SPW131115 SZS131113:SZS131115 TJO131113:TJO131115 TTK131113:TTK131115 UDG131113:UDG131115 UNC131113:UNC131115 UWY131113:UWY131115 VGU131113:VGU131115 VQQ131113:VQQ131115 WAM131113:WAM131115 WKI131113:WKI131115 WUE131113:WUE131115 D196649:D196651 HS196649:HS196651 RO196649:RO196651 ABK196649:ABK196651 ALG196649:ALG196651 AVC196649:AVC196651 BEY196649:BEY196651 BOU196649:BOU196651 BYQ196649:BYQ196651 CIM196649:CIM196651 CSI196649:CSI196651 DCE196649:DCE196651 DMA196649:DMA196651 DVW196649:DVW196651 EFS196649:EFS196651 EPO196649:EPO196651 EZK196649:EZK196651 FJG196649:FJG196651 FTC196649:FTC196651 GCY196649:GCY196651 GMU196649:GMU196651 GWQ196649:GWQ196651 HGM196649:HGM196651 HQI196649:HQI196651 IAE196649:IAE196651 IKA196649:IKA196651 ITW196649:ITW196651 JDS196649:JDS196651 JNO196649:JNO196651 JXK196649:JXK196651 KHG196649:KHG196651 KRC196649:KRC196651 LAY196649:LAY196651 LKU196649:LKU196651 LUQ196649:LUQ196651 MEM196649:MEM196651 MOI196649:MOI196651 MYE196649:MYE196651 NIA196649:NIA196651 NRW196649:NRW196651 OBS196649:OBS196651 OLO196649:OLO196651 OVK196649:OVK196651 PFG196649:PFG196651 PPC196649:PPC196651 PYY196649:PYY196651 QIU196649:QIU196651 QSQ196649:QSQ196651 RCM196649:RCM196651 RMI196649:RMI196651 RWE196649:RWE196651 SGA196649:SGA196651 SPW196649:SPW196651 SZS196649:SZS196651 TJO196649:TJO196651 TTK196649:TTK196651 UDG196649:UDG196651 UNC196649:UNC196651 UWY196649:UWY196651 VGU196649:VGU196651 VQQ196649:VQQ196651 WAM196649:WAM196651 WKI196649:WKI196651 WUE196649:WUE196651 D262185:D262187 HS262185:HS262187 RO262185:RO262187 ABK262185:ABK262187 ALG262185:ALG262187 AVC262185:AVC262187 BEY262185:BEY262187 BOU262185:BOU262187 BYQ262185:BYQ262187 CIM262185:CIM262187 CSI262185:CSI262187 DCE262185:DCE262187 DMA262185:DMA262187 DVW262185:DVW262187 EFS262185:EFS262187 EPO262185:EPO262187 EZK262185:EZK262187 FJG262185:FJG262187 FTC262185:FTC262187 GCY262185:GCY262187 GMU262185:GMU262187 GWQ262185:GWQ262187 HGM262185:HGM262187 HQI262185:HQI262187 IAE262185:IAE262187 IKA262185:IKA262187 ITW262185:ITW262187 JDS262185:JDS262187 JNO262185:JNO262187 JXK262185:JXK262187 KHG262185:KHG262187 KRC262185:KRC262187 LAY262185:LAY262187 LKU262185:LKU262187 LUQ262185:LUQ262187 MEM262185:MEM262187 MOI262185:MOI262187 MYE262185:MYE262187 NIA262185:NIA262187 NRW262185:NRW262187 OBS262185:OBS262187 OLO262185:OLO262187 OVK262185:OVK262187 PFG262185:PFG262187 PPC262185:PPC262187 PYY262185:PYY262187 QIU262185:QIU262187 QSQ262185:QSQ262187 RCM262185:RCM262187 RMI262185:RMI262187 RWE262185:RWE262187 SGA262185:SGA262187 SPW262185:SPW262187 SZS262185:SZS262187 TJO262185:TJO262187 TTK262185:TTK262187 UDG262185:UDG262187 UNC262185:UNC262187 UWY262185:UWY262187 VGU262185:VGU262187 VQQ262185:VQQ262187 WAM262185:WAM262187 WKI262185:WKI262187 WUE262185:WUE262187 D327721:D327723 HS327721:HS327723 RO327721:RO327723 ABK327721:ABK327723 ALG327721:ALG327723 AVC327721:AVC327723 BEY327721:BEY327723 BOU327721:BOU327723 BYQ327721:BYQ327723 CIM327721:CIM327723 CSI327721:CSI327723 DCE327721:DCE327723 DMA327721:DMA327723 DVW327721:DVW327723 EFS327721:EFS327723 EPO327721:EPO327723 EZK327721:EZK327723 FJG327721:FJG327723 FTC327721:FTC327723 GCY327721:GCY327723 GMU327721:GMU327723 GWQ327721:GWQ327723 HGM327721:HGM327723 HQI327721:HQI327723 IAE327721:IAE327723 IKA327721:IKA327723 ITW327721:ITW327723 JDS327721:JDS327723 JNO327721:JNO327723 JXK327721:JXK327723 KHG327721:KHG327723 KRC327721:KRC327723 LAY327721:LAY327723 LKU327721:LKU327723 LUQ327721:LUQ327723 MEM327721:MEM327723 MOI327721:MOI327723 MYE327721:MYE327723 NIA327721:NIA327723 NRW327721:NRW327723 OBS327721:OBS327723 OLO327721:OLO327723 OVK327721:OVK327723 PFG327721:PFG327723 PPC327721:PPC327723 PYY327721:PYY327723 QIU327721:QIU327723 QSQ327721:QSQ327723 RCM327721:RCM327723 RMI327721:RMI327723 RWE327721:RWE327723 SGA327721:SGA327723 SPW327721:SPW327723 SZS327721:SZS327723 TJO327721:TJO327723 TTK327721:TTK327723 UDG327721:UDG327723 UNC327721:UNC327723 UWY327721:UWY327723 VGU327721:VGU327723 VQQ327721:VQQ327723 WAM327721:WAM327723 WKI327721:WKI327723 WUE327721:WUE327723 D393257:D393259 HS393257:HS393259 RO393257:RO393259 ABK393257:ABK393259 ALG393257:ALG393259 AVC393257:AVC393259 BEY393257:BEY393259 BOU393257:BOU393259 BYQ393257:BYQ393259 CIM393257:CIM393259 CSI393257:CSI393259 DCE393257:DCE393259 DMA393257:DMA393259 DVW393257:DVW393259 EFS393257:EFS393259 EPO393257:EPO393259 EZK393257:EZK393259 FJG393257:FJG393259 FTC393257:FTC393259 GCY393257:GCY393259 GMU393257:GMU393259 GWQ393257:GWQ393259 HGM393257:HGM393259 HQI393257:HQI393259 IAE393257:IAE393259 IKA393257:IKA393259 ITW393257:ITW393259 JDS393257:JDS393259 JNO393257:JNO393259 JXK393257:JXK393259 KHG393257:KHG393259 KRC393257:KRC393259 LAY393257:LAY393259 LKU393257:LKU393259 LUQ393257:LUQ393259 MEM393257:MEM393259 MOI393257:MOI393259 MYE393257:MYE393259 NIA393257:NIA393259 NRW393257:NRW393259 OBS393257:OBS393259 OLO393257:OLO393259 OVK393257:OVK393259 PFG393257:PFG393259 PPC393257:PPC393259 PYY393257:PYY393259 QIU393257:QIU393259 QSQ393257:QSQ393259 RCM393257:RCM393259 RMI393257:RMI393259 RWE393257:RWE393259 SGA393257:SGA393259 SPW393257:SPW393259 SZS393257:SZS393259 TJO393257:TJO393259 TTK393257:TTK393259 UDG393257:UDG393259 UNC393257:UNC393259 UWY393257:UWY393259 VGU393257:VGU393259 VQQ393257:VQQ393259 WAM393257:WAM393259 WKI393257:WKI393259 WUE393257:WUE393259 D458793:D458795 HS458793:HS458795 RO458793:RO458795 ABK458793:ABK458795 ALG458793:ALG458795 AVC458793:AVC458795 BEY458793:BEY458795 BOU458793:BOU458795 BYQ458793:BYQ458795 CIM458793:CIM458795 CSI458793:CSI458795 DCE458793:DCE458795 DMA458793:DMA458795 DVW458793:DVW458795 EFS458793:EFS458795 EPO458793:EPO458795 EZK458793:EZK458795 FJG458793:FJG458795 FTC458793:FTC458795 GCY458793:GCY458795 GMU458793:GMU458795 GWQ458793:GWQ458795 HGM458793:HGM458795 HQI458793:HQI458795 IAE458793:IAE458795 IKA458793:IKA458795 ITW458793:ITW458795 JDS458793:JDS458795 JNO458793:JNO458795 JXK458793:JXK458795 KHG458793:KHG458795 KRC458793:KRC458795 LAY458793:LAY458795 LKU458793:LKU458795 LUQ458793:LUQ458795 MEM458793:MEM458795 MOI458793:MOI458795 MYE458793:MYE458795 NIA458793:NIA458795 NRW458793:NRW458795 OBS458793:OBS458795 OLO458793:OLO458795 OVK458793:OVK458795 PFG458793:PFG458795 PPC458793:PPC458795 PYY458793:PYY458795 QIU458793:QIU458795 QSQ458793:QSQ458795 RCM458793:RCM458795 RMI458793:RMI458795 RWE458793:RWE458795 SGA458793:SGA458795 SPW458793:SPW458795 SZS458793:SZS458795 TJO458793:TJO458795 TTK458793:TTK458795 UDG458793:UDG458795 UNC458793:UNC458795 UWY458793:UWY458795 VGU458793:VGU458795 VQQ458793:VQQ458795 WAM458793:WAM458795 WKI458793:WKI458795 WUE458793:WUE458795 D524329:D524331 HS524329:HS524331 RO524329:RO524331 ABK524329:ABK524331 ALG524329:ALG524331 AVC524329:AVC524331 BEY524329:BEY524331 BOU524329:BOU524331 BYQ524329:BYQ524331 CIM524329:CIM524331 CSI524329:CSI524331 DCE524329:DCE524331 DMA524329:DMA524331 DVW524329:DVW524331 EFS524329:EFS524331 EPO524329:EPO524331 EZK524329:EZK524331 FJG524329:FJG524331 FTC524329:FTC524331 GCY524329:GCY524331 GMU524329:GMU524331 GWQ524329:GWQ524331 HGM524329:HGM524331 HQI524329:HQI524331 IAE524329:IAE524331 IKA524329:IKA524331 ITW524329:ITW524331 JDS524329:JDS524331 JNO524329:JNO524331 JXK524329:JXK524331 KHG524329:KHG524331 KRC524329:KRC524331 LAY524329:LAY524331 LKU524329:LKU524331 LUQ524329:LUQ524331 MEM524329:MEM524331 MOI524329:MOI524331 MYE524329:MYE524331 NIA524329:NIA524331 NRW524329:NRW524331 OBS524329:OBS524331 OLO524329:OLO524331 OVK524329:OVK524331 PFG524329:PFG524331 PPC524329:PPC524331 PYY524329:PYY524331 QIU524329:QIU524331 QSQ524329:QSQ524331 RCM524329:RCM524331 RMI524329:RMI524331 RWE524329:RWE524331 SGA524329:SGA524331 SPW524329:SPW524331 SZS524329:SZS524331 TJO524329:TJO524331 TTK524329:TTK524331 UDG524329:UDG524331 UNC524329:UNC524331 UWY524329:UWY524331 VGU524329:VGU524331 VQQ524329:VQQ524331 WAM524329:WAM524331 WKI524329:WKI524331 WUE524329:WUE524331 D589865:D589867 HS589865:HS589867 RO589865:RO589867 ABK589865:ABK589867 ALG589865:ALG589867 AVC589865:AVC589867 BEY589865:BEY589867 BOU589865:BOU589867 BYQ589865:BYQ589867 CIM589865:CIM589867 CSI589865:CSI589867 DCE589865:DCE589867 DMA589865:DMA589867 DVW589865:DVW589867 EFS589865:EFS589867 EPO589865:EPO589867 EZK589865:EZK589867 FJG589865:FJG589867 FTC589865:FTC589867 GCY589865:GCY589867 GMU589865:GMU589867 GWQ589865:GWQ589867 HGM589865:HGM589867 HQI589865:HQI589867 IAE589865:IAE589867 IKA589865:IKA589867 ITW589865:ITW589867 JDS589865:JDS589867 JNO589865:JNO589867 JXK589865:JXK589867 KHG589865:KHG589867 KRC589865:KRC589867 LAY589865:LAY589867 LKU589865:LKU589867 LUQ589865:LUQ589867 MEM589865:MEM589867 MOI589865:MOI589867 MYE589865:MYE589867 NIA589865:NIA589867 NRW589865:NRW589867 OBS589865:OBS589867 OLO589865:OLO589867 OVK589865:OVK589867 PFG589865:PFG589867 PPC589865:PPC589867 PYY589865:PYY589867 QIU589865:QIU589867 QSQ589865:QSQ589867 RCM589865:RCM589867 RMI589865:RMI589867 RWE589865:RWE589867 SGA589865:SGA589867 SPW589865:SPW589867 SZS589865:SZS589867 TJO589865:TJO589867 TTK589865:TTK589867 UDG589865:UDG589867 UNC589865:UNC589867 UWY589865:UWY589867 VGU589865:VGU589867 VQQ589865:VQQ589867 WAM589865:WAM589867 WKI589865:WKI589867 WUE589865:WUE589867 D655401:D655403 HS655401:HS655403 RO655401:RO655403 ABK655401:ABK655403 ALG655401:ALG655403 AVC655401:AVC655403 BEY655401:BEY655403 BOU655401:BOU655403 BYQ655401:BYQ655403 CIM655401:CIM655403 CSI655401:CSI655403 DCE655401:DCE655403 DMA655401:DMA655403 DVW655401:DVW655403 EFS655401:EFS655403 EPO655401:EPO655403 EZK655401:EZK655403 FJG655401:FJG655403 FTC655401:FTC655403 GCY655401:GCY655403 GMU655401:GMU655403 GWQ655401:GWQ655403 HGM655401:HGM655403 HQI655401:HQI655403 IAE655401:IAE655403 IKA655401:IKA655403 ITW655401:ITW655403 JDS655401:JDS655403 JNO655401:JNO655403 JXK655401:JXK655403 KHG655401:KHG655403 KRC655401:KRC655403 LAY655401:LAY655403 LKU655401:LKU655403 LUQ655401:LUQ655403 MEM655401:MEM655403 MOI655401:MOI655403 MYE655401:MYE655403 NIA655401:NIA655403 NRW655401:NRW655403 OBS655401:OBS655403 OLO655401:OLO655403 OVK655401:OVK655403 PFG655401:PFG655403 PPC655401:PPC655403 PYY655401:PYY655403 QIU655401:QIU655403 QSQ655401:QSQ655403 RCM655401:RCM655403 RMI655401:RMI655403 RWE655401:RWE655403 SGA655401:SGA655403 SPW655401:SPW655403 SZS655401:SZS655403 TJO655401:TJO655403 TTK655401:TTK655403 UDG655401:UDG655403 UNC655401:UNC655403 UWY655401:UWY655403 VGU655401:VGU655403 VQQ655401:VQQ655403 WAM655401:WAM655403 WKI655401:WKI655403 WUE655401:WUE655403 D720937:D720939 HS720937:HS720939 RO720937:RO720939 ABK720937:ABK720939 ALG720937:ALG720939 AVC720937:AVC720939 BEY720937:BEY720939 BOU720937:BOU720939 BYQ720937:BYQ720939 CIM720937:CIM720939 CSI720937:CSI720939 DCE720937:DCE720939 DMA720937:DMA720939 DVW720937:DVW720939 EFS720937:EFS720939 EPO720937:EPO720939 EZK720937:EZK720939 FJG720937:FJG720939 FTC720937:FTC720939 GCY720937:GCY720939 GMU720937:GMU720939 GWQ720937:GWQ720939 HGM720937:HGM720939 HQI720937:HQI720939 IAE720937:IAE720939 IKA720937:IKA720939 ITW720937:ITW720939 JDS720937:JDS720939 JNO720937:JNO720939 JXK720937:JXK720939 KHG720937:KHG720939 KRC720937:KRC720939 LAY720937:LAY720939 LKU720937:LKU720939 LUQ720937:LUQ720939 MEM720937:MEM720939 MOI720937:MOI720939 MYE720937:MYE720939 NIA720937:NIA720939 NRW720937:NRW720939 OBS720937:OBS720939 OLO720937:OLO720939 OVK720937:OVK720939 PFG720937:PFG720939 PPC720937:PPC720939 PYY720937:PYY720939 QIU720937:QIU720939 QSQ720937:QSQ720939 RCM720937:RCM720939 RMI720937:RMI720939 RWE720937:RWE720939 SGA720937:SGA720939 SPW720937:SPW720939 SZS720937:SZS720939 TJO720937:TJO720939 TTK720937:TTK720939 UDG720937:UDG720939 UNC720937:UNC720939 UWY720937:UWY720939 VGU720937:VGU720939 VQQ720937:VQQ720939 WAM720937:WAM720939 WKI720937:WKI720939 WUE720937:WUE720939 D786473:D786475 HS786473:HS786475 RO786473:RO786475 ABK786473:ABK786475 ALG786473:ALG786475 AVC786473:AVC786475 BEY786473:BEY786475 BOU786473:BOU786475 BYQ786473:BYQ786475 CIM786473:CIM786475 CSI786473:CSI786475 DCE786473:DCE786475 DMA786473:DMA786475 DVW786473:DVW786475 EFS786473:EFS786475 EPO786473:EPO786475 EZK786473:EZK786475 FJG786473:FJG786475 FTC786473:FTC786475 GCY786473:GCY786475 GMU786473:GMU786475 GWQ786473:GWQ786475 HGM786473:HGM786475 HQI786473:HQI786475 IAE786473:IAE786475 IKA786473:IKA786475 ITW786473:ITW786475 JDS786473:JDS786475 JNO786473:JNO786475 JXK786473:JXK786475 KHG786473:KHG786475 KRC786473:KRC786475 LAY786473:LAY786475 LKU786473:LKU786475 LUQ786473:LUQ786475 MEM786473:MEM786475 MOI786473:MOI786475 MYE786473:MYE786475 NIA786473:NIA786475 NRW786473:NRW786475 OBS786473:OBS786475 OLO786473:OLO786475 OVK786473:OVK786475 PFG786473:PFG786475 PPC786473:PPC786475 PYY786473:PYY786475 QIU786473:QIU786475 QSQ786473:QSQ786475 RCM786473:RCM786475 RMI786473:RMI786475 RWE786473:RWE786475 SGA786473:SGA786475 SPW786473:SPW786475 SZS786473:SZS786475 TJO786473:TJO786475 TTK786473:TTK786475 UDG786473:UDG786475 UNC786473:UNC786475 UWY786473:UWY786475 VGU786473:VGU786475 VQQ786473:VQQ786475 WAM786473:WAM786475 WKI786473:WKI786475 WUE786473:WUE786475 D852009:D852011 HS852009:HS852011 RO852009:RO852011 ABK852009:ABK852011 ALG852009:ALG852011 AVC852009:AVC852011 BEY852009:BEY852011 BOU852009:BOU852011 BYQ852009:BYQ852011 CIM852009:CIM852011 CSI852009:CSI852011 DCE852009:DCE852011 DMA852009:DMA852011 DVW852009:DVW852011 EFS852009:EFS852011 EPO852009:EPO852011 EZK852009:EZK852011 FJG852009:FJG852011 FTC852009:FTC852011 GCY852009:GCY852011 GMU852009:GMU852011 GWQ852009:GWQ852011 HGM852009:HGM852011 HQI852009:HQI852011 IAE852009:IAE852011 IKA852009:IKA852011 ITW852009:ITW852011 JDS852009:JDS852011 JNO852009:JNO852011 JXK852009:JXK852011 KHG852009:KHG852011 KRC852009:KRC852011 LAY852009:LAY852011 LKU852009:LKU852011 LUQ852009:LUQ852011 MEM852009:MEM852011 MOI852009:MOI852011 MYE852009:MYE852011 NIA852009:NIA852011 NRW852009:NRW852011 OBS852009:OBS852011 OLO852009:OLO852011 OVK852009:OVK852011 PFG852009:PFG852011 PPC852009:PPC852011 PYY852009:PYY852011 QIU852009:QIU852011 QSQ852009:QSQ852011 RCM852009:RCM852011 RMI852009:RMI852011 RWE852009:RWE852011 SGA852009:SGA852011 SPW852009:SPW852011 SZS852009:SZS852011 TJO852009:TJO852011 TTK852009:TTK852011 UDG852009:UDG852011 UNC852009:UNC852011 UWY852009:UWY852011 VGU852009:VGU852011 VQQ852009:VQQ852011 WAM852009:WAM852011 WKI852009:WKI852011 WUE852009:WUE852011 D917545:D917547 HS917545:HS917547 RO917545:RO917547 ABK917545:ABK917547 ALG917545:ALG917547 AVC917545:AVC917547 BEY917545:BEY917547 BOU917545:BOU917547 BYQ917545:BYQ917547 CIM917545:CIM917547 CSI917545:CSI917547 DCE917545:DCE917547 DMA917545:DMA917547 DVW917545:DVW917547 EFS917545:EFS917547 EPO917545:EPO917547 EZK917545:EZK917547 FJG917545:FJG917547 FTC917545:FTC917547 GCY917545:GCY917547 GMU917545:GMU917547 GWQ917545:GWQ917547 HGM917545:HGM917547 HQI917545:HQI917547 IAE917545:IAE917547 IKA917545:IKA917547 ITW917545:ITW917547 JDS917545:JDS917547 JNO917545:JNO917547 JXK917545:JXK917547 KHG917545:KHG917547 KRC917545:KRC917547 LAY917545:LAY917547 LKU917545:LKU917547 LUQ917545:LUQ917547 MEM917545:MEM917547 MOI917545:MOI917547 MYE917545:MYE917547 NIA917545:NIA917547 NRW917545:NRW917547 OBS917545:OBS917547 OLO917545:OLO917547 OVK917545:OVK917547 PFG917545:PFG917547 PPC917545:PPC917547 PYY917545:PYY917547 QIU917545:QIU917547 QSQ917545:QSQ917547 RCM917545:RCM917547 RMI917545:RMI917547 RWE917545:RWE917547 SGA917545:SGA917547 SPW917545:SPW917547 SZS917545:SZS917547 TJO917545:TJO917547 TTK917545:TTK917547 UDG917545:UDG917547 UNC917545:UNC917547 UWY917545:UWY917547 VGU917545:VGU917547 VQQ917545:VQQ917547 WAM917545:WAM917547 WKI917545:WKI917547 WUE917545:WUE917547 D983081:D983083 HS983081:HS983083 RO983081:RO983083 ABK983081:ABK983083 ALG983081:ALG983083 AVC983081:AVC983083 BEY983081:BEY983083 BOU983081:BOU983083 BYQ983081:BYQ983083 CIM983081:CIM983083 CSI983081:CSI983083 DCE983081:DCE983083 DMA983081:DMA983083 DVW983081:DVW983083 EFS983081:EFS983083 EPO983081:EPO983083 EZK983081:EZK983083 FJG983081:FJG983083 FTC983081:FTC983083 GCY983081:GCY983083 GMU983081:GMU983083 GWQ983081:GWQ983083 HGM983081:HGM983083 HQI983081:HQI983083 IAE983081:IAE983083 IKA983081:IKA983083 ITW983081:ITW983083 JDS983081:JDS983083 JNO983081:JNO983083 JXK983081:JXK983083 KHG983081:KHG983083 KRC983081:KRC983083 LAY983081:LAY983083 LKU983081:LKU983083 LUQ983081:LUQ983083 MEM983081:MEM983083 MOI983081:MOI983083 MYE983081:MYE983083 NIA983081:NIA983083 NRW983081:NRW983083 OBS983081:OBS983083 OLO983081:OLO983083 OVK983081:OVK983083 PFG983081:PFG983083 PPC983081:PPC983083 PYY983081:PYY983083 QIU983081:QIU983083 QSQ983081:QSQ983083 RCM983081:RCM983083 RMI983081:RMI983083 RWE983081:RWE983083 SGA983081:SGA983083 SPW983081:SPW983083 SZS983081:SZS983083 TJO983081:TJO983083 TTK983081:TTK983083 UDG983081:UDG983083 UNC983081:UNC983083 UWY983081:UWY983083 VGU983081:VGU983083 VQQ983081:VQQ983083 WAM983081:WAM983083 WKI983081:WKI983083 WUE983081:WUE983083 IV41:IV46 SR41:SR46 ACN41:ACN46 AMJ41:AMJ46 AWF41:AWF46 BGB41:BGB46 BPX41:BPX46 BZT41:BZT46 CJP41:CJP46 CTL41:CTL46 DDH41:DDH46 DND41:DND46 DWZ41:DWZ46 EGV41:EGV46 EQR41:EQR46 FAN41:FAN46 FKJ41:FKJ46 FUF41:FUF46 GEB41:GEB46 GNX41:GNX46 GXT41:GXT46 HHP41:HHP46 HRL41:HRL46 IBH41:IBH46 ILD41:ILD46 IUZ41:IUZ46 JEV41:JEV46 JOR41:JOR46 JYN41:JYN46 KIJ41:KIJ46 KSF41:KSF46 LCB41:LCB46 LLX41:LLX46 LVT41:LVT46 MFP41:MFP46 MPL41:MPL46 MZH41:MZH46 NJD41:NJD46 NSZ41:NSZ46 OCV41:OCV46 OMR41:OMR46 OWN41:OWN46 PGJ41:PGJ46 PQF41:PQF46 QAB41:QAB46 QJX41:QJX46 QTT41:QTT46 RDP41:RDP46 RNL41:RNL46 RXH41:RXH46 SHD41:SHD46 SQZ41:SQZ46 TAV41:TAV46 TKR41:TKR46 TUN41:TUN46 UEJ41:UEJ46 UOF41:UOF46 UYB41:UYB46 VHX41:VHX46 VRT41:VRT46 WBP41:WBP46 WLL41:WLL46 WVH41:WVH46 IV65575:IV65580 SR65575:SR65580 ACN65575:ACN65580 AMJ65575:AMJ65580 AWF65575:AWF65580 BGB65575:BGB65580 BPX65575:BPX65580 BZT65575:BZT65580 CJP65575:CJP65580 CTL65575:CTL65580 DDH65575:DDH65580 DND65575:DND65580 DWZ65575:DWZ65580 EGV65575:EGV65580 EQR65575:EQR65580 FAN65575:FAN65580 FKJ65575:FKJ65580 FUF65575:FUF65580 GEB65575:GEB65580 GNX65575:GNX65580 GXT65575:GXT65580 HHP65575:HHP65580 HRL65575:HRL65580 IBH65575:IBH65580 ILD65575:ILD65580 IUZ65575:IUZ65580 JEV65575:JEV65580 JOR65575:JOR65580 JYN65575:JYN65580 KIJ65575:KIJ65580 KSF65575:KSF65580 LCB65575:LCB65580 LLX65575:LLX65580 LVT65575:LVT65580 MFP65575:MFP65580 MPL65575:MPL65580 MZH65575:MZH65580 NJD65575:NJD65580 NSZ65575:NSZ65580 OCV65575:OCV65580 OMR65575:OMR65580 OWN65575:OWN65580 PGJ65575:PGJ65580 PQF65575:PQF65580 QAB65575:QAB65580 QJX65575:QJX65580 QTT65575:QTT65580 RDP65575:RDP65580 RNL65575:RNL65580 RXH65575:RXH65580 SHD65575:SHD65580 SQZ65575:SQZ65580 TAV65575:TAV65580 TKR65575:TKR65580 TUN65575:TUN65580 UEJ65575:UEJ65580 UOF65575:UOF65580 UYB65575:UYB65580 VHX65575:VHX65580 VRT65575:VRT65580 WBP65575:WBP65580 WLL65575:WLL65580 WVH65575:WVH65580 IV131111:IV131116 SR131111:SR131116 ACN131111:ACN131116 AMJ131111:AMJ131116 AWF131111:AWF131116 BGB131111:BGB131116 BPX131111:BPX131116 BZT131111:BZT131116 CJP131111:CJP131116 CTL131111:CTL131116 DDH131111:DDH131116 DND131111:DND131116 DWZ131111:DWZ131116 EGV131111:EGV131116 EQR131111:EQR131116 FAN131111:FAN131116 FKJ131111:FKJ131116 FUF131111:FUF131116 GEB131111:GEB131116 GNX131111:GNX131116 GXT131111:GXT131116 HHP131111:HHP131116 HRL131111:HRL131116 IBH131111:IBH131116 ILD131111:ILD131116 IUZ131111:IUZ131116 JEV131111:JEV131116 JOR131111:JOR131116 JYN131111:JYN131116 KIJ131111:KIJ131116 KSF131111:KSF131116 LCB131111:LCB131116 LLX131111:LLX131116 LVT131111:LVT131116 MFP131111:MFP131116 MPL131111:MPL131116 MZH131111:MZH131116 NJD131111:NJD131116 NSZ131111:NSZ131116 OCV131111:OCV131116 OMR131111:OMR131116 OWN131111:OWN131116 PGJ131111:PGJ131116 PQF131111:PQF131116 QAB131111:QAB131116 QJX131111:QJX131116 QTT131111:QTT131116 RDP131111:RDP131116 RNL131111:RNL131116 RXH131111:RXH131116 SHD131111:SHD131116 SQZ131111:SQZ131116 TAV131111:TAV131116 TKR131111:TKR131116 TUN131111:TUN131116 UEJ131111:UEJ131116 UOF131111:UOF131116 UYB131111:UYB131116 VHX131111:VHX131116 VRT131111:VRT131116 WBP131111:WBP131116 WLL131111:WLL131116 WVH131111:WVH131116 IV196647:IV196652 SR196647:SR196652 ACN196647:ACN196652 AMJ196647:AMJ196652 AWF196647:AWF196652 BGB196647:BGB196652 BPX196647:BPX196652 BZT196647:BZT196652 CJP196647:CJP196652 CTL196647:CTL196652 DDH196647:DDH196652 DND196647:DND196652 DWZ196647:DWZ196652 EGV196647:EGV196652 EQR196647:EQR196652 FAN196647:FAN196652 FKJ196647:FKJ196652 FUF196647:FUF196652 GEB196647:GEB196652 GNX196647:GNX196652 GXT196647:GXT196652 HHP196647:HHP196652 HRL196647:HRL196652 IBH196647:IBH196652 ILD196647:ILD196652 IUZ196647:IUZ196652 JEV196647:JEV196652 JOR196647:JOR196652 JYN196647:JYN196652 KIJ196647:KIJ196652 KSF196647:KSF196652 LCB196647:LCB196652 LLX196647:LLX196652 LVT196647:LVT196652 MFP196647:MFP196652 MPL196647:MPL196652 MZH196647:MZH196652 NJD196647:NJD196652 NSZ196647:NSZ196652 OCV196647:OCV196652 OMR196647:OMR196652 OWN196647:OWN196652 PGJ196647:PGJ196652 PQF196647:PQF196652 QAB196647:QAB196652 QJX196647:QJX196652 QTT196647:QTT196652 RDP196647:RDP196652 RNL196647:RNL196652 RXH196647:RXH196652 SHD196647:SHD196652 SQZ196647:SQZ196652 TAV196647:TAV196652 TKR196647:TKR196652 TUN196647:TUN196652 UEJ196647:UEJ196652 UOF196647:UOF196652 UYB196647:UYB196652 VHX196647:VHX196652 VRT196647:VRT196652 WBP196647:WBP196652 WLL196647:WLL196652 WVH196647:WVH196652 IV262183:IV262188 SR262183:SR262188 ACN262183:ACN262188 AMJ262183:AMJ262188 AWF262183:AWF262188 BGB262183:BGB262188 BPX262183:BPX262188 BZT262183:BZT262188 CJP262183:CJP262188 CTL262183:CTL262188 DDH262183:DDH262188 DND262183:DND262188 DWZ262183:DWZ262188 EGV262183:EGV262188 EQR262183:EQR262188 FAN262183:FAN262188 FKJ262183:FKJ262188 FUF262183:FUF262188 GEB262183:GEB262188 GNX262183:GNX262188 GXT262183:GXT262188 HHP262183:HHP262188 HRL262183:HRL262188 IBH262183:IBH262188 ILD262183:ILD262188 IUZ262183:IUZ262188 JEV262183:JEV262188 JOR262183:JOR262188 JYN262183:JYN262188 KIJ262183:KIJ262188 KSF262183:KSF262188 LCB262183:LCB262188 LLX262183:LLX262188 LVT262183:LVT262188 MFP262183:MFP262188 MPL262183:MPL262188 MZH262183:MZH262188 NJD262183:NJD262188 NSZ262183:NSZ262188 OCV262183:OCV262188 OMR262183:OMR262188 OWN262183:OWN262188 PGJ262183:PGJ262188 PQF262183:PQF262188 QAB262183:QAB262188 QJX262183:QJX262188 QTT262183:QTT262188 RDP262183:RDP262188 RNL262183:RNL262188 RXH262183:RXH262188 SHD262183:SHD262188 SQZ262183:SQZ262188 TAV262183:TAV262188 TKR262183:TKR262188 TUN262183:TUN262188 UEJ262183:UEJ262188 UOF262183:UOF262188 UYB262183:UYB262188 VHX262183:VHX262188 VRT262183:VRT262188 WBP262183:WBP262188 WLL262183:WLL262188 WVH262183:WVH262188 IV327719:IV327724 SR327719:SR327724 ACN327719:ACN327724 AMJ327719:AMJ327724 AWF327719:AWF327724 BGB327719:BGB327724 BPX327719:BPX327724 BZT327719:BZT327724 CJP327719:CJP327724 CTL327719:CTL327724 DDH327719:DDH327724 DND327719:DND327724 DWZ327719:DWZ327724 EGV327719:EGV327724 EQR327719:EQR327724 FAN327719:FAN327724 FKJ327719:FKJ327724 FUF327719:FUF327724 GEB327719:GEB327724 GNX327719:GNX327724 GXT327719:GXT327724 HHP327719:HHP327724 HRL327719:HRL327724 IBH327719:IBH327724 ILD327719:ILD327724 IUZ327719:IUZ327724 JEV327719:JEV327724 JOR327719:JOR327724 JYN327719:JYN327724 KIJ327719:KIJ327724 KSF327719:KSF327724 LCB327719:LCB327724 LLX327719:LLX327724 LVT327719:LVT327724 MFP327719:MFP327724 MPL327719:MPL327724 MZH327719:MZH327724 NJD327719:NJD327724 NSZ327719:NSZ327724 OCV327719:OCV327724 OMR327719:OMR327724 OWN327719:OWN327724 PGJ327719:PGJ327724 PQF327719:PQF327724 QAB327719:QAB327724 QJX327719:QJX327724 QTT327719:QTT327724 RDP327719:RDP327724 RNL327719:RNL327724 RXH327719:RXH327724 SHD327719:SHD327724 SQZ327719:SQZ327724 TAV327719:TAV327724 TKR327719:TKR327724 TUN327719:TUN327724 UEJ327719:UEJ327724 UOF327719:UOF327724 UYB327719:UYB327724 VHX327719:VHX327724 VRT327719:VRT327724 WBP327719:WBP327724 WLL327719:WLL327724 WVH327719:WVH327724 IV393255:IV393260 SR393255:SR393260 ACN393255:ACN393260 AMJ393255:AMJ393260 AWF393255:AWF393260 BGB393255:BGB393260 BPX393255:BPX393260 BZT393255:BZT393260 CJP393255:CJP393260 CTL393255:CTL393260 DDH393255:DDH393260 DND393255:DND393260 DWZ393255:DWZ393260 EGV393255:EGV393260 EQR393255:EQR393260 FAN393255:FAN393260 FKJ393255:FKJ393260 FUF393255:FUF393260 GEB393255:GEB393260 GNX393255:GNX393260 GXT393255:GXT393260 HHP393255:HHP393260 HRL393255:HRL393260 IBH393255:IBH393260 ILD393255:ILD393260 IUZ393255:IUZ393260 JEV393255:JEV393260 JOR393255:JOR393260 JYN393255:JYN393260 KIJ393255:KIJ393260 KSF393255:KSF393260 LCB393255:LCB393260 LLX393255:LLX393260 LVT393255:LVT393260 MFP393255:MFP393260 MPL393255:MPL393260 MZH393255:MZH393260 NJD393255:NJD393260 NSZ393255:NSZ393260 OCV393255:OCV393260 OMR393255:OMR393260 OWN393255:OWN393260 PGJ393255:PGJ393260 PQF393255:PQF393260 QAB393255:QAB393260 QJX393255:QJX393260 QTT393255:QTT393260 RDP393255:RDP393260 RNL393255:RNL393260 RXH393255:RXH393260 SHD393255:SHD393260 SQZ393255:SQZ393260 TAV393255:TAV393260 TKR393255:TKR393260 TUN393255:TUN393260 UEJ393255:UEJ393260 UOF393255:UOF393260 UYB393255:UYB393260 VHX393255:VHX393260 VRT393255:VRT393260 WBP393255:WBP393260 WLL393255:WLL393260 WVH393255:WVH393260 IV458791:IV458796 SR458791:SR458796 ACN458791:ACN458796 AMJ458791:AMJ458796 AWF458791:AWF458796 BGB458791:BGB458796 BPX458791:BPX458796 BZT458791:BZT458796 CJP458791:CJP458796 CTL458791:CTL458796 DDH458791:DDH458796 DND458791:DND458796 DWZ458791:DWZ458796 EGV458791:EGV458796 EQR458791:EQR458796 FAN458791:FAN458796 FKJ458791:FKJ458796 FUF458791:FUF458796 GEB458791:GEB458796 GNX458791:GNX458796 GXT458791:GXT458796 HHP458791:HHP458796 HRL458791:HRL458796 IBH458791:IBH458796 ILD458791:ILD458796 IUZ458791:IUZ458796 JEV458791:JEV458796 JOR458791:JOR458796 JYN458791:JYN458796 KIJ458791:KIJ458796 KSF458791:KSF458796 LCB458791:LCB458796 LLX458791:LLX458796 LVT458791:LVT458796 MFP458791:MFP458796 MPL458791:MPL458796 MZH458791:MZH458796 NJD458791:NJD458796 NSZ458791:NSZ458796 OCV458791:OCV458796 OMR458791:OMR458796 OWN458791:OWN458796 PGJ458791:PGJ458796 PQF458791:PQF458796 QAB458791:QAB458796 QJX458791:QJX458796 QTT458791:QTT458796 RDP458791:RDP458796 RNL458791:RNL458796 RXH458791:RXH458796 SHD458791:SHD458796 SQZ458791:SQZ458796 TAV458791:TAV458796 TKR458791:TKR458796 TUN458791:TUN458796 UEJ458791:UEJ458796 UOF458791:UOF458796 UYB458791:UYB458796 VHX458791:VHX458796 VRT458791:VRT458796 WBP458791:WBP458796 WLL458791:WLL458796 WVH458791:WVH458796 IV524327:IV524332 SR524327:SR524332 ACN524327:ACN524332 AMJ524327:AMJ524332 AWF524327:AWF524332 BGB524327:BGB524332 BPX524327:BPX524332 BZT524327:BZT524332 CJP524327:CJP524332 CTL524327:CTL524332 DDH524327:DDH524332 DND524327:DND524332 DWZ524327:DWZ524332 EGV524327:EGV524332 EQR524327:EQR524332 FAN524327:FAN524332 FKJ524327:FKJ524332 FUF524327:FUF524332 GEB524327:GEB524332 GNX524327:GNX524332 GXT524327:GXT524332 HHP524327:HHP524332 HRL524327:HRL524332 IBH524327:IBH524332 ILD524327:ILD524332 IUZ524327:IUZ524332 JEV524327:JEV524332 JOR524327:JOR524332 JYN524327:JYN524332 KIJ524327:KIJ524332 KSF524327:KSF524332 LCB524327:LCB524332 LLX524327:LLX524332 LVT524327:LVT524332 MFP524327:MFP524332 MPL524327:MPL524332 MZH524327:MZH524332 NJD524327:NJD524332 NSZ524327:NSZ524332 OCV524327:OCV524332 OMR524327:OMR524332 OWN524327:OWN524332 PGJ524327:PGJ524332 PQF524327:PQF524332 QAB524327:QAB524332 QJX524327:QJX524332 QTT524327:QTT524332 RDP524327:RDP524332 RNL524327:RNL524332 RXH524327:RXH524332 SHD524327:SHD524332 SQZ524327:SQZ524332 TAV524327:TAV524332 TKR524327:TKR524332 TUN524327:TUN524332 UEJ524327:UEJ524332 UOF524327:UOF524332 UYB524327:UYB524332 VHX524327:VHX524332 VRT524327:VRT524332 WBP524327:WBP524332 WLL524327:WLL524332 WVH524327:WVH524332 IV589863:IV589868 SR589863:SR589868 ACN589863:ACN589868 AMJ589863:AMJ589868 AWF589863:AWF589868 BGB589863:BGB589868 BPX589863:BPX589868 BZT589863:BZT589868 CJP589863:CJP589868 CTL589863:CTL589868 DDH589863:DDH589868 DND589863:DND589868 DWZ589863:DWZ589868 EGV589863:EGV589868 EQR589863:EQR589868 FAN589863:FAN589868 FKJ589863:FKJ589868 FUF589863:FUF589868 GEB589863:GEB589868 GNX589863:GNX589868 GXT589863:GXT589868 HHP589863:HHP589868 HRL589863:HRL589868 IBH589863:IBH589868 ILD589863:ILD589868 IUZ589863:IUZ589868 JEV589863:JEV589868 JOR589863:JOR589868 JYN589863:JYN589868 KIJ589863:KIJ589868 KSF589863:KSF589868 LCB589863:LCB589868 LLX589863:LLX589868 LVT589863:LVT589868 MFP589863:MFP589868 MPL589863:MPL589868 MZH589863:MZH589868 NJD589863:NJD589868 NSZ589863:NSZ589868 OCV589863:OCV589868 OMR589863:OMR589868 OWN589863:OWN589868 PGJ589863:PGJ589868 PQF589863:PQF589868 QAB589863:QAB589868 QJX589863:QJX589868 QTT589863:QTT589868 RDP589863:RDP589868 RNL589863:RNL589868 RXH589863:RXH589868 SHD589863:SHD589868 SQZ589863:SQZ589868 TAV589863:TAV589868 TKR589863:TKR589868 TUN589863:TUN589868 UEJ589863:UEJ589868 UOF589863:UOF589868 UYB589863:UYB589868 VHX589863:VHX589868 VRT589863:VRT589868 WBP589863:WBP589868 WLL589863:WLL589868 WVH589863:WVH589868 IV655399:IV655404 SR655399:SR655404 ACN655399:ACN655404 AMJ655399:AMJ655404 AWF655399:AWF655404 BGB655399:BGB655404 BPX655399:BPX655404 BZT655399:BZT655404 CJP655399:CJP655404 CTL655399:CTL655404 DDH655399:DDH655404 DND655399:DND655404 DWZ655399:DWZ655404 EGV655399:EGV655404 EQR655399:EQR655404 FAN655399:FAN655404 FKJ655399:FKJ655404 FUF655399:FUF655404 GEB655399:GEB655404 GNX655399:GNX655404 GXT655399:GXT655404 HHP655399:HHP655404 HRL655399:HRL655404 IBH655399:IBH655404 ILD655399:ILD655404 IUZ655399:IUZ655404 JEV655399:JEV655404 JOR655399:JOR655404 JYN655399:JYN655404 KIJ655399:KIJ655404 KSF655399:KSF655404 LCB655399:LCB655404 LLX655399:LLX655404 LVT655399:LVT655404 MFP655399:MFP655404 MPL655399:MPL655404 MZH655399:MZH655404 NJD655399:NJD655404 NSZ655399:NSZ655404 OCV655399:OCV655404 OMR655399:OMR655404 OWN655399:OWN655404 PGJ655399:PGJ655404 PQF655399:PQF655404 QAB655399:QAB655404 QJX655399:QJX655404 QTT655399:QTT655404 RDP655399:RDP655404 RNL655399:RNL655404 RXH655399:RXH655404 SHD655399:SHD655404 SQZ655399:SQZ655404 TAV655399:TAV655404 TKR655399:TKR655404 TUN655399:TUN655404 UEJ655399:UEJ655404 UOF655399:UOF655404 UYB655399:UYB655404 VHX655399:VHX655404 VRT655399:VRT655404 WBP655399:WBP655404 WLL655399:WLL655404 WVH655399:WVH655404 IV720935:IV720940 SR720935:SR720940 ACN720935:ACN720940 AMJ720935:AMJ720940 AWF720935:AWF720940 BGB720935:BGB720940 BPX720935:BPX720940 BZT720935:BZT720940 CJP720935:CJP720940 CTL720935:CTL720940 DDH720935:DDH720940 DND720935:DND720940 DWZ720935:DWZ720940 EGV720935:EGV720940 EQR720935:EQR720940 FAN720935:FAN720940 FKJ720935:FKJ720940 FUF720935:FUF720940 GEB720935:GEB720940 GNX720935:GNX720940 GXT720935:GXT720940 HHP720935:HHP720940 HRL720935:HRL720940 IBH720935:IBH720940 ILD720935:ILD720940 IUZ720935:IUZ720940 JEV720935:JEV720940 JOR720935:JOR720940 JYN720935:JYN720940 KIJ720935:KIJ720940 KSF720935:KSF720940 LCB720935:LCB720940 LLX720935:LLX720940 LVT720935:LVT720940 MFP720935:MFP720940 MPL720935:MPL720940 MZH720935:MZH720940 NJD720935:NJD720940 NSZ720935:NSZ720940 OCV720935:OCV720940 OMR720935:OMR720940 OWN720935:OWN720940 PGJ720935:PGJ720940 PQF720935:PQF720940 QAB720935:QAB720940 QJX720935:QJX720940 QTT720935:QTT720940 RDP720935:RDP720940 RNL720935:RNL720940 RXH720935:RXH720940 SHD720935:SHD720940 SQZ720935:SQZ720940 TAV720935:TAV720940 TKR720935:TKR720940 TUN720935:TUN720940 UEJ720935:UEJ720940 UOF720935:UOF720940 UYB720935:UYB720940 VHX720935:VHX720940 VRT720935:VRT720940 WBP720935:WBP720940 WLL720935:WLL720940 WVH720935:WVH720940 IV786471:IV786476 SR786471:SR786476 ACN786471:ACN786476 AMJ786471:AMJ786476 AWF786471:AWF786476 BGB786471:BGB786476 BPX786471:BPX786476 BZT786471:BZT786476 CJP786471:CJP786476 CTL786471:CTL786476 DDH786471:DDH786476 DND786471:DND786476 DWZ786471:DWZ786476 EGV786471:EGV786476 EQR786471:EQR786476 FAN786471:FAN786476 FKJ786471:FKJ786476 FUF786471:FUF786476 GEB786471:GEB786476 GNX786471:GNX786476 GXT786471:GXT786476 HHP786471:HHP786476 HRL786471:HRL786476 IBH786471:IBH786476 ILD786471:ILD786476 IUZ786471:IUZ786476 JEV786471:JEV786476 JOR786471:JOR786476 JYN786471:JYN786476 KIJ786471:KIJ786476 KSF786471:KSF786476 LCB786471:LCB786476 LLX786471:LLX786476 LVT786471:LVT786476 MFP786471:MFP786476 MPL786471:MPL786476 MZH786471:MZH786476 NJD786471:NJD786476 NSZ786471:NSZ786476 OCV786471:OCV786476 OMR786471:OMR786476 OWN786471:OWN786476 PGJ786471:PGJ786476 PQF786471:PQF786476 QAB786471:QAB786476 QJX786471:QJX786476 QTT786471:QTT786476 RDP786471:RDP786476 RNL786471:RNL786476 RXH786471:RXH786476 SHD786471:SHD786476 SQZ786471:SQZ786476 TAV786471:TAV786476 TKR786471:TKR786476 TUN786471:TUN786476 UEJ786471:UEJ786476 UOF786471:UOF786476 UYB786471:UYB786476 VHX786471:VHX786476 VRT786471:VRT786476 WBP786471:WBP786476 WLL786471:WLL786476 WVH786471:WVH786476 IV852007:IV852012 SR852007:SR852012 ACN852007:ACN852012 AMJ852007:AMJ852012 AWF852007:AWF852012 BGB852007:BGB852012 BPX852007:BPX852012 BZT852007:BZT852012 CJP852007:CJP852012 CTL852007:CTL852012 DDH852007:DDH852012 DND852007:DND852012 DWZ852007:DWZ852012 EGV852007:EGV852012 EQR852007:EQR852012 FAN852007:FAN852012 FKJ852007:FKJ852012 FUF852007:FUF852012 GEB852007:GEB852012 GNX852007:GNX852012 GXT852007:GXT852012 HHP852007:HHP852012 HRL852007:HRL852012 IBH852007:IBH852012 ILD852007:ILD852012 IUZ852007:IUZ852012 JEV852007:JEV852012 JOR852007:JOR852012 JYN852007:JYN852012 KIJ852007:KIJ852012 KSF852007:KSF852012 LCB852007:LCB852012 LLX852007:LLX852012 LVT852007:LVT852012 MFP852007:MFP852012 MPL852007:MPL852012 MZH852007:MZH852012 NJD852007:NJD852012 NSZ852007:NSZ852012 OCV852007:OCV852012 OMR852007:OMR852012 OWN852007:OWN852012 PGJ852007:PGJ852012 PQF852007:PQF852012 QAB852007:QAB852012 QJX852007:QJX852012 QTT852007:QTT852012 RDP852007:RDP852012 RNL852007:RNL852012 RXH852007:RXH852012 SHD852007:SHD852012 SQZ852007:SQZ852012 TAV852007:TAV852012 TKR852007:TKR852012 TUN852007:TUN852012 UEJ852007:UEJ852012 UOF852007:UOF852012 UYB852007:UYB852012 VHX852007:VHX852012 VRT852007:VRT852012 WBP852007:WBP852012 WLL852007:WLL852012 WVH852007:WVH852012 IV917543:IV917548 SR917543:SR917548 ACN917543:ACN917548 AMJ917543:AMJ917548 AWF917543:AWF917548 BGB917543:BGB917548 BPX917543:BPX917548 BZT917543:BZT917548 CJP917543:CJP917548 CTL917543:CTL917548 DDH917543:DDH917548 DND917543:DND917548 DWZ917543:DWZ917548 EGV917543:EGV917548 EQR917543:EQR917548 FAN917543:FAN917548 FKJ917543:FKJ917548 FUF917543:FUF917548 GEB917543:GEB917548 GNX917543:GNX917548 GXT917543:GXT917548 HHP917543:HHP917548 HRL917543:HRL917548 IBH917543:IBH917548 ILD917543:ILD917548 IUZ917543:IUZ917548 JEV917543:JEV917548 JOR917543:JOR917548 JYN917543:JYN917548 KIJ917543:KIJ917548 KSF917543:KSF917548 LCB917543:LCB917548 LLX917543:LLX917548 LVT917543:LVT917548 MFP917543:MFP917548 MPL917543:MPL917548 MZH917543:MZH917548 NJD917543:NJD917548 NSZ917543:NSZ917548 OCV917543:OCV917548 OMR917543:OMR917548 OWN917543:OWN917548 PGJ917543:PGJ917548 PQF917543:PQF917548 QAB917543:QAB917548 QJX917543:QJX917548 QTT917543:QTT917548 RDP917543:RDP917548 RNL917543:RNL917548 RXH917543:RXH917548 SHD917543:SHD917548 SQZ917543:SQZ917548 TAV917543:TAV917548 TKR917543:TKR917548 TUN917543:TUN917548 UEJ917543:UEJ917548 UOF917543:UOF917548 UYB917543:UYB917548 VHX917543:VHX917548 VRT917543:VRT917548 WBP917543:WBP917548 WLL917543:WLL917548 WVH917543:WVH917548 IV983079:IV983084 SR983079:SR983084 ACN983079:ACN983084 AMJ983079:AMJ983084 AWF983079:AWF983084 BGB983079:BGB983084 BPX983079:BPX983084 BZT983079:BZT983084 CJP983079:CJP983084 CTL983079:CTL983084 DDH983079:DDH983084 DND983079:DND983084 DWZ983079:DWZ983084 EGV983079:EGV983084 EQR983079:EQR983084 FAN983079:FAN983084 FKJ983079:FKJ983084 FUF983079:FUF983084 GEB983079:GEB983084 GNX983079:GNX983084 GXT983079:GXT983084 HHP983079:HHP983084 HRL983079:HRL983084 IBH983079:IBH983084 ILD983079:ILD983084 IUZ983079:IUZ983084 JEV983079:JEV983084 JOR983079:JOR983084 JYN983079:JYN983084 KIJ983079:KIJ983084 KSF983079:KSF983084 LCB983079:LCB983084 LLX983079:LLX983084 LVT983079:LVT983084 MFP983079:MFP983084 MPL983079:MPL983084 MZH983079:MZH983084 NJD983079:NJD983084 NSZ983079:NSZ983084 OCV983079:OCV983084 OMR983079:OMR983084 OWN983079:OWN983084 PGJ983079:PGJ983084 PQF983079:PQF983084 QAB983079:QAB983084 QJX983079:QJX983084 QTT983079:QTT983084 RDP983079:RDP983084 RNL983079:RNL983084 RXH983079:RXH983084 SHD983079:SHD983084 SQZ983079:SQZ983084 TAV983079:TAV983084 TKR983079:TKR983084 TUN983079:TUN983084 UEJ983079:UEJ983084 UOF983079:UOF983084 UYB983079:UYB983084 VHX983079:VHX983084 VRT983079:VRT983084 WBP983079:WBP983084 WLL983079:WLL983084 WVH983079:WVH983084 D47:E47 HS47:HT47 RO47:RP47 ABK47:ABL47 ALG47:ALH47 AVC47:AVD47 BEY47:BEZ47 BOU47:BOV47 BYQ47:BYR47 CIM47:CIN47 CSI47:CSJ47 DCE47:DCF47 DMA47:DMB47 DVW47:DVX47 EFS47:EFT47 EPO47:EPP47 EZK47:EZL47 FJG47:FJH47 FTC47:FTD47 GCY47:GCZ47 GMU47:GMV47 GWQ47:GWR47 HGM47:HGN47 HQI47:HQJ47 IAE47:IAF47 IKA47:IKB47 ITW47:ITX47 JDS47:JDT47 JNO47:JNP47 JXK47:JXL47 KHG47:KHH47 KRC47:KRD47 LAY47:LAZ47 LKU47:LKV47 LUQ47:LUR47 MEM47:MEN47 MOI47:MOJ47 MYE47:MYF47 NIA47:NIB47 NRW47:NRX47 OBS47:OBT47 OLO47:OLP47 OVK47:OVL47 PFG47:PFH47 PPC47:PPD47 PYY47:PYZ47 QIU47:QIV47 QSQ47:QSR47 RCM47:RCN47 RMI47:RMJ47 RWE47:RWF47 SGA47:SGB47 SPW47:SPX47 SZS47:SZT47 TJO47:TJP47 TTK47:TTL47 UDG47:UDH47 UNC47:UND47 UWY47:UWZ47 VGU47:VGV47 VQQ47:VQR47 WAM47:WAN47 WKI47:WKJ47 WUE47:WUF47 D65581:E65581 HS65581:HT65581 RO65581:RP65581 ABK65581:ABL65581 ALG65581:ALH65581 AVC65581:AVD65581 BEY65581:BEZ65581 BOU65581:BOV65581 BYQ65581:BYR65581 CIM65581:CIN65581 CSI65581:CSJ65581 DCE65581:DCF65581 DMA65581:DMB65581 DVW65581:DVX65581 EFS65581:EFT65581 EPO65581:EPP65581 EZK65581:EZL65581 FJG65581:FJH65581 FTC65581:FTD65581 GCY65581:GCZ65581 GMU65581:GMV65581 GWQ65581:GWR65581 HGM65581:HGN65581 HQI65581:HQJ65581 IAE65581:IAF65581 IKA65581:IKB65581 ITW65581:ITX65581 JDS65581:JDT65581 JNO65581:JNP65581 JXK65581:JXL65581 KHG65581:KHH65581 KRC65581:KRD65581 LAY65581:LAZ65581 LKU65581:LKV65581 LUQ65581:LUR65581 MEM65581:MEN65581 MOI65581:MOJ65581 MYE65581:MYF65581 NIA65581:NIB65581 NRW65581:NRX65581 OBS65581:OBT65581 OLO65581:OLP65581 OVK65581:OVL65581 PFG65581:PFH65581 PPC65581:PPD65581 PYY65581:PYZ65581 QIU65581:QIV65581 QSQ65581:QSR65581 RCM65581:RCN65581 RMI65581:RMJ65581 RWE65581:RWF65581 SGA65581:SGB65581 SPW65581:SPX65581 SZS65581:SZT65581 TJO65581:TJP65581 TTK65581:TTL65581 UDG65581:UDH65581 UNC65581:UND65581 UWY65581:UWZ65581 VGU65581:VGV65581 VQQ65581:VQR65581 WAM65581:WAN65581 WKI65581:WKJ65581 WUE65581:WUF65581 D131117:E131117 HS131117:HT131117 RO131117:RP131117 ABK131117:ABL131117 ALG131117:ALH131117 AVC131117:AVD131117 BEY131117:BEZ131117 BOU131117:BOV131117 BYQ131117:BYR131117 CIM131117:CIN131117 CSI131117:CSJ131117 DCE131117:DCF131117 DMA131117:DMB131117 DVW131117:DVX131117 EFS131117:EFT131117 EPO131117:EPP131117 EZK131117:EZL131117 FJG131117:FJH131117 FTC131117:FTD131117 GCY131117:GCZ131117 GMU131117:GMV131117 GWQ131117:GWR131117 HGM131117:HGN131117 HQI131117:HQJ131117 IAE131117:IAF131117 IKA131117:IKB131117 ITW131117:ITX131117 JDS131117:JDT131117 JNO131117:JNP131117 JXK131117:JXL131117 KHG131117:KHH131117 KRC131117:KRD131117 LAY131117:LAZ131117 LKU131117:LKV131117 LUQ131117:LUR131117 MEM131117:MEN131117 MOI131117:MOJ131117 MYE131117:MYF131117 NIA131117:NIB131117 NRW131117:NRX131117 OBS131117:OBT131117 OLO131117:OLP131117 OVK131117:OVL131117 PFG131117:PFH131117 PPC131117:PPD131117 PYY131117:PYZ131117 QIU131117:QIV131117 QSQ131117:QSR131117 RCM131117:RCN131117 RMI131117:RMJ131117 RWE131117:RWF131117 SGA131117:SGB131117 SPW131117:SPX131117 SZS131117:SZT131117 TJO131117:TJP131117 TTK131117:TTL131117 UDG131117:UDH131117 UNC131117:UND131117 UWY131117:UWZ131117 VGU131117:VGV131117 VQQ131117:VQR131117 WAM131117:WAN131117 WKI131117:WKJ131117 WUE131117:WUF131117 D196653:E196653 HS196653:HT196653 RO196653:RP196653 ABK196653:ABL196653 ALG196653:ALH196653 AVC196653:AVD196653 BEY196653:BEZ196653 BOU196653:BOV196653 BYQ196653:BYR196653 CIM196653:CIN196653 CSI196653:CSJ196653 DCE196653:DCF196653 DMA196653:DMB196653 DVW196653:DVX196653 EFS196653:EFT196653 EPO196653:EPP196653 EZK196653:EZL196653 FJG196653:FJH196653 FTC196653:FTD196653 GCY196653:GCZ196653 GMU196653:GMV196653 GWQ196653:GWR196653 HGM196653:HGN196653 HQI196653:HQJ196653 IAE196653:IAF196653 IKA196653:IKB196653 ITW196653:ITX196653 JDS196653:JDT196653 JNO196653:JNP196653 JXK196653:JXL196653 KHG196653:KHH196653 KRC196653:KRD196653 LAY196653:LAZ196653 LKU196653:LKV196653 LUQ196653:LUR196653 MEM196653:MEN196653 MOI196653:MOJ196653 MYE196653:MYF196653 NIA196653:NIB196653 NRW196653:NRX196653 OBS196653:OBT196653 OLO196653:OLP196653 OVK196653:OVL196653 PFG196653:PFH196653 PPC196653:PPD196653 PYY196653:PYZ196653 QIU196653:QIV196653 QSQ196653:QSR196653 RCM196653:RCN196653 RMI196653:RMJ196653 RWE196653:RWF196653 SGA196653:SGB196653 SPW196653:SPX196653 SZS196653:SZT196653 TJO196653:TJP196653 TTK196653:TTL196653 UDG196653:UDH196653 UNC196653:UND196653 UWY196653:UWZ196653 VGU196653:VGV196653 VQQ196653:VQR196653 WAM196653:WAN196653 WKI196653:WKJ196653 WUE196653:WUF196653 D262189:E262189 HS262189:HT262189 RO262189:RP262189 ABK262189:ABL262189 ALG262189:ALH262189 AVC262189:AVD262189 BEY262189:BEZ262189 BOU262189:BOV262189 BYQ262189:BYR262189 CIM262189:CIN262189 CSI262189:CSJ262189 DCE262189:DCF262189 DMA262189:DMB262189 DVW262189:DVX262189 EFS262189:EFT262189 EPO262189:EPP262189 EZK262189:EZL262189 FJG262189:FJH262189 FTC262189:FTD262189 GCY262189:GCZ262189 GMU262189:GMV262189 GWQ262189:GWR262189 HGM262189:HGN262189 HQI262189:HQJ262189 IAE262189:IAF262189 IKA262189:IKB262189 ITW262189:ITX262189 JDS262189:JDT262189 JNO262189:JNP262189 JXK262189:JXL262189 KHG262189:KHH262189 KRC262189:KRD262189 LAY262189:LAZ262189 LKU262189:LKV262189 LUQ262189:LUR262189 MEM262189:MEN262189 MOI262189:MOJ262189 MYE262189:MYF262189 NIA262189:NIB262189 NRW262189:NRX262189 OBS262189:OBT262189 OLO262189:OLP262189 OVK262189:OVL262189 PFG262189:PFH262189 PPC262189:PPD262189 PYY262189:PYZ262189 QIU262189:QIV262189 QSQ262189:QSR262189 RCM262189:RCN262189 RMI262189:RMJ262189 RWE262189:RWF262189 SGA262189:SGB262189 SPW262189:SPX262189 SZS262189:SZT262189 TJO262189:TJP262189 TTK262189:TTL262189 UDG262189:UDH262189 UNC262189:UND262189 UWY262189:UWZ262189 VGU262189:VGV262189 VQQ262189:VQR262189 WAM262189:WAN262189 WKI262189:WKJ262189 WUE262189:WUF262189 D327725:E327725 HS327725:HT327725 RO327725:RP327725 ABK327725:ABL327725 ALG327725:ALH327725 AVC327725:AVD327725 BEY327725:BEZ327725 BOU327725:BOV327725 BYQ327725:BYR327725 CIM327725:CIN327725 CSI327725:CSJ327725 DCE327725:DCF327725 DMA327725:DMB327725 DVW327725:DVX327725 EFS327725:EFT327725 EPO327725:EPP327725 EZK327725:EZL327725 FJG327725:FJH327725 FTC327725:FTD327725 GCY327725:GCZ327725 GMU327725:GMV327725 GWQ327725:GWR327725 HGM327725:HGN327725 HQI327725:HQJ327725 IAE327725:IAF327725 IKA327725:IKB327725 ITW327725:ITX327725 JDS327725:JDT327725 JNO327725:JNP327725 JXK327725:JXL327725 KHG327725:KHH327725 KRC327725:KRD327725 LAY327725:LAZ327725 LKU327725:LKV327725 LUQ327725:LUR327725 MEM327725:MEN327725 MOI327725:MOJ327725 MYE327725:MYF327725 NIA327725:NIB327725 NRW327725:NRX327725 OBS327725:OBT327725 OLO327725:OLP327725 OVK327725:OVL327725 PFG327725:PFH327725 PPC327725:PPD327725 PYY327725:PYZ327725 QIU327725:QIV327725 QSQ327725:QSR327725 RCM327725:RCN327725 RMI327725:RMJ327725 RWE327725:RWF327725 SGA327725:SGB327725 SPW327725:SPX327725 SZS327725:SZT327725 TJO327725:TJP327725 TTK327725:TTL327725 UDG327725:UDH327725 UNC327725:UND327725 UWY327725:UWZ327725 VGU327725:VGV327725 VQQ327725:VQR327725 WAM327725:WAN327725 WKI327725:WKJ327725 WUE327725:WUF327725 D393261:E393261 HS393261:HT393261 RO393261:RP393261 ABK393261:ABL393261 ALG393261:ALH393261 AVC393261:AVD393261 BEY393261:BEZ393261 BOU393261:BOV393261 BYQ393261:BYR393261 CIM393261:CIN393261 CSI393261:CSJ393261 DCE393261:DCF393261 DMA393261:DMB393261 DVW393261:DVX393261 EFS393261:EFT393261 EPO393261:EPP393261 EZK393261:EZL393261 FJG393261:FJH393261 FTC393261:FTD393261 GCY393261:GCZ393261 GMU393261:GMV393261 GWQ393261:GWR393261 HGM393261:HGN393261 HQI393261:HQJ393261 IAE393261:IAF393261 IKA393261:IKB393261 ITW393261:ITX393261 JDS393261:JDT393261 JNO393261:JNP393261 JXK393261:JXL393261 KHG393261:KHH393261 KRC393261:KRD393261 LAY393261:LAZ393261 LKU393261:LKV393261 LUQ393261:LUR393261 MEM393261:MEN393261 MOI393261:MOJ393261 MYE393261:MYF393261 NIA393261:NIB393261 NRW393261:NRX393261 OBS393261:OBT393261 OLO393261:OLP393261 OVK393261:OVL393261 PFG393261:PFH393261 PPC393261:PPD393261 PYY393261:PYZ393261 QIU393261:QIV393261 QSQ393261:QSR393261 RCM393261:RCN393261 RMI393261:RMJ393261 RWE393261:RWF393261 SGA393261:SGB393261 SPW393261:SPX393261 SZS393261:SZT393261 TJO393261:TJP393261 TTK393261:TTL393261 UDG393261:UDH393261 UNC393261:UND393261 UWY393261:UWZ393261 VGU393261:VGV393261 VQQ393261:VQR393261 WAM393261:WAN393261 WKI393261:WKJ393261 WUE393261:WUF393261 D458797:E458797 HS458797:HT458797 RO458797:RP458797 ABK458797:ABL458797 ALG458797:ALH458797 AVC458797:AVD458797 BEY458797:BEZ458797 BOU458797:BOV458797 BYQ458797:BYR458797 CIM458797:CIN458797 CSI458797:CSJ458797 DCE458797:DCF458797 DMA458797:DMB458797 DVW458797:DVX458797 EFS458797:EFT458797 EPO458797:EPP458797 EZK458797:EZL458797 FJG458797:FJH458797 FTC458797:FTD458797 GCY458797:GCZ458797 GMU458797:GMV458797 GWQ458797:GWR458797 HGM458797:HGN458797 HQI458797:HQJ458797 IAE458797:IAF458797 IKA458797:IKB458797 ITW458797:ITX458797 JDS458797:JDT458797 JNO458797:JNP458797 JXK458797:JXL458797 KHG458797:KHH458797 KRC458797:KRD458797 LAY458797:LAZ458797 LKU458797:LKV458797 LUQ458797:LUR458797 MEM458797:MEN458797 MOI458797:MOJ458797 MYE458797:MYF458797 NIA458797:NIB458797 NRW458797:NRX458797 OBS458797:OBT458797 OLO458797:OLP458797 OVK458797:OVL458797 PFG458797:PFH458797 PPC458797:PPD458797 PYY458797:PYZ458797 QIU458797:QIV458797 QSQ458797:QSR458797 RCM458797:RCN458797 RMI458797:RMJ458797 RWE458797:RWF458797 SGA458797:SGB458797 SPW458797:SPX458797 SZS458797:SZT458797 TJO458797:TJP458797 TTK458797:TTL458797 UDG458797:UDH458797 UNC458797:UND458797 UWY458797:UWZ458797 VGU458797:VGV458797 VQQ458797:VQR458797 WAM458797:WAN458797 WKI458797:WKJ458797 WUE458797:WUF458797 D524333:E524333 HS524333:HT524333 RO524333:RP524333 ABK524333:ABL524333 ALG524333:ALH524333 AVC524333:AVD524333 BEY524333:BEZ524333 BOU524333:BOV524333 BYQ524333:BYR524333 CIM524333:CIN524333 CSI524333:CSJ524333 DCE524333:DCF524333 DMA524333:DMB524333 DVW524333:DVX524333 EFS524333:EFT524333 EPO524333:EPP524333 EZK524333:EZL524333 FJG524333:FJH524333 FTC524333:FTD524333 GCY524333:GCZ524333 GMU524333:GMV524333 GWQ524333:GWR524333 HGM524333:HGN524333 HQI524333:HQJ524333 IAE524333:IAF524333 IKA524333:IKB524333 ITW524333:ITX524333 JDS524333:JDT524333 JNO524333:JNP524333 JXK524333:JXL524333 KHG524333:KHH524333 KRC524333:KRD524333 LAY524333:LAZ524333 LKU524333:LKV524333 LUQ524333:LUR524333 MEM524333:MEN524333 MOI524333:MOJ524333 MYE524333:MYF524333 NIA524333:NIB524333 NRW524333:NRX524333 OBS524333:OBT524333 OLO524333:OLP524333 OVK524333:OVL524333 PFG524333:PFH524333 PPC524333:PPD524333 PYY524333:PYZ524333 QIU524333:QIV524333 QSQ524333:QSR524333 RCM524333:RCN524333 RMI524333:RMJ524333 RWE524333:RWF524333 SGA524333:SGB524333 SPW524333:SPX524333 SZS524333:SZT524333 TJO524333:TJP524333 TTK524333:TTL524333 UDG524333:UDH524333 UNC524333:UND524333 UWY524333:UWZ524333 VGU524333:VGV524333 VQQ524333:VQR524333 WAM524333:WAN524333 WKI524333:WKJ524333 WUE524333:WUF524333 D589869:E589869 HS589869:HT589869 RO589869:RP589869 ABK589869:ABL589869 ALG589869:ALH589869 AVC589869:AVD589869 BEY589869:BEZ589869 BOU589869:BOV589869 BYQ589869:BYR589869 CIM589869:CIN589869 CSI589869:CSJ589869 DCE589869:DCF589869 DMA589869:DMB589869 DVW589869:DVX589869 EFS589869:EFT589869 EPO589869:EPP589869 EZK589869:EZL589869 FJG589869:FJH589869 FTC589869:FTD589869 GCY589869:GCZ589869 GMU589869:GMV589869 GWQ589869:GWR589869 HGM589869:HGN589869 HQI589869:HQJ589869 IAE589869:IAF589869 IKA589869:IKB589869 ITW589869:ITX589869 JDS589869:JDT589869 JNO589869:JNP589869 JXK589869:JXL589869 KHG589869:KHH589869 KRC589869:KRD589869 LAY589869:LAZ589869 LKU589869:LKV589869 LUQ589869:LUR589869 MEM589869:MEN589869 MOI589869:MOJ589869 MYE589869:MYF589869 NIA589869:NIB589869 NRW589869:NRX589869 OBS589869:OBT589869 OLO589869:OLP589869 OVK589869:OVL589869 PFG589869:PFH589869 PPC589869:PPD589869 PYY589869:PYZ589869 QIU589869:QIV589869 QSQ589869:QSR589869 RCM589869:RCN589869 RMI589869:RMJ589869 RWE589869:RWF589869 SGA589869:SGB589869 SPW589869:SPX589869 SZS589869:SZT589869 TJO589869:TJP589869 TTK589869:TTL589869 UDG589869:UDH589869 UNC589869:UND589869 UWY589869:UWZ589869 VGU589869:VGV589869 VQQ589869:VQR589869 WAM589869:WAN589869 WKI589869:WKJ589869 WUE589869:WUF589869 D655405:E655405 HS655405:HT655405 RO655405:RP655405 ABK655405:ABL655405 ALG655405:ALH655405 AVC655405:AVD655405 BEY655405:BEZ655405 BOU655405:BOV655405 BYQ655405:BYR655405 CIM655405:CIN655405 CSI655405:CSJ655405 DCE655405:DCF655405 DMA655405:DMB655405 DVW655405:DVX655405 EFS655405:EFT655405 EPO655405:EPP655405 EZK655405:EZL655405 FJG655405:FJH655405 FTC655405:FTD655405 GCY655405:GCZ655405 GMU655405:GMV655405 GWQ655405:GWR655405 HGM655405:HGN655405 HQI655405:HQJ655405 IAE655405:IAF655405 IKA655405:IKB655405 ITW655405:ITX655405 JDS655405:JDT655405 JNO655405:JNP655405 JXK655405:JXL655405 KHG655405:KHH655405 KRC655405:KRD655405 LAY655405:LAZ655405 LKU655405:LKV655405 LUQ655405:LUR655405 MEM655405:MEN655405 MOI655405:MOJ655405 MYE655405:MYF655405 NIA655405:NIB655405 NRW655405:NRX655405 OBS655405:OBT655405 OLO655405:OLP655405 OVK655405:OVL655405 PFG655405:PFH655405 PPC655405:PPD655405 PYY655405:PYZ655405 QIU655405:QIV655405 QSQ655405:QSR655405 RCM655405:RCN655405 RMI655405:RMJ655405 RWE655405:RWF655405 SGA655405:SGB655405 SPW655405:SPX655405 SZS655405:SZT655405 TJO655405:TJP655405 TTK655405:TTL655405 UDG655405:UDH655405 UNC655405:UND655405 UWY655405:UWZ655405 VGU655405:VGV655405 VQQ655405:VQR655405 WAM655405:WAN655405 WKI655405:WKJ655405 WUE655405:WUF655405 D720941:E720941 HS720941:HT720941 RO720941:RP720941 ABK720941:ABL720941 ALG720941:ALH720941 AVC720941:AVD720941 BEY720941:BEZ720941 BOU720941:BOV720941 BYQ720941:BYR720941 CIM720941:CIN720941 CSI720941:CSJ720941 DCE720941:DCF720941 DMA720941:DMB720941 DVW720941:DVX720941 EFS720941:EFT720941 EPO720941:EPP720941 EZK720941:EZL720941 FJG720941:FJH720941 FTC720941:FTD720941 GCY720941:GCZ720941 GMU720941:GMV720941 GWQ720941:GWR720941 HGM720941:HGN720941 HQI720941:HQJ720941 IAE720941:IAF720941 IKA720941:IKB720941 ITW720941:ITX720941 JDS720941:JDT720941 JNO720941:JNP720941 JXK720941:JXL720941 KHG720941:KHH720941 KRC720941:KRD720941 LAY720941:LAZ720941 LKU720941:LKV720941 LUQ720941:LUR720941 MEM720941:MEN720941 MOI720941:MOJ720941 MYE720941:MYF720941 NIA720941:NIB720941 NRW720941:NRX720941 OBS720941:OBT720941 OLO720941:OLP720941 OVK720941:OVL720941 PFG720941:PFH720941 PPC720941:PPD720941 PYY720941:PYZ720941 QIU720941:QIV720941 QSQ720941:QSR720941 RCM720941:RCN720941 RMI720941:RMJ720941 RWE720941:RWF720941 SGA720941:SGB720941 SPW720941:SPX720941 SZS720941:SZT720941 TJO720941:TJP720941 TTK720941:TTL720941 UDG720941:UDH720941 UNC720941:UND720941 UWY720941:UWZ720941 VGU720941:VGV720941 VQQ720941:VQR720941 WAM720941:WAN720941 WKI720941:WKJ720941 WUE720941:WUF720941 D786477:E786477 HS786477:HT786477 RO786477:RP786477 ABK786477:ABL786477 ALG786477:ALH786477 AVC786477:AVD786477 BEY786477:BEZ786477 BOU786477:BOV786477 BYQ786477:BYR786477 CIM786477:CIN786477 CSI786477:CSJ786477 DCE786477:DCF786477 DMA786477:DMB786477 DVW786477:DVX786477 EFS786477:EFT786477 EPO786477:EPP786477 EZK786477:EZL786477 FJG786477:FJH786477 FTC786477:FTD786477 GCY786477:GCZ786477 GMU786477:GMV786477 GWQ786477:GWR786477 HGM786477:HGN786477 HQI786477:HQJ786477 IAE786477:IAF786477 IKA786477:IKB786477 ITW786477:ITX786477 JDS786477:JDT786477 JNO786477:JNP786477 JXK786477:JXL786477 KHG786477:KHH786477 KRC786477:KRD786477 LAY786477:LAZ786477 LKU786477:LKV786477 LUQ786477:LUR786477 MEM786477:MEN786477 MOI786477:MOJ786477 MYE786477:MYF786477 NIA786477:NIB786477 NRW786477:NRX786477 OBS786477:OBT786477 OLO786477:OLP786477 OVK786477:OVL786477 PFG786477:PFH786477 PPC786477:PPD786477 PYY786477:PYZ786477 QIU786477:QIV786477 QSQ786477:QSR786477 RCM786477:RCN786477 RMI786477:RMJ786477 RWE786477:RWF786477 SGA786477:SGB786477 SPW786477:SPX786477 SZS786477:SZT786477 TJO786477:TJP786477 TTK786477:TTL786477 UDG786477:UDH786477 UNC786477:UND786477 UWY786477:UWZ786477 VGU786477:VGV786477 VQQ786477:VQR786477 WAM786477:WAN786477 WKI786477:WKJ786477 WUE786477:WUF786477 D852013:E852013 HS852013:HT852013 RO852013:RP852013 ABK852013:ABL852013 ALG852013:ALH852013 AVC852013:AVD852013 BEY852013:BEZ852013 BOU852013:BOV852013 BYQ852013:BYR852013 CIM852013:CIN852013 CSI852013:CSJ852013 DCE852013:DCF852013 DMA852013:DMB852013 DVW852013:DVX852013 EFS852013:EFT852013 EPO852013:EPP852013 EZK852013:EZL852013 FJG852013:FJH852013 FTC852013:FTD852013 GCY852013:GCZ852013 GMU852013:GMV852013 GWQ852013:GWR852013 HGM852013:HGN852013 HQI852013:HQJ852013 IAE852013:IAF852013 IKA852013:IKB852013 ITW852013:ITX852013 JDS852013:JDT852013 JNO852013:JNP852013 JXK852013:JXL852013 KHG852013:KHH852013 KRC852013:KRD852013 LAY852013:LAZ852013 LKU852013:LKV852013 LUQ852013:LUR852013 MEM852013:MEN852013 MOI852013:MOJ852013 MYE852013:MYF852013 NIA852013:NIB852013 NRW852013:NRX852013 OBS852013:OBT852013 OLO852013:OLP852013 OVK852013:OVL852013 PFG852013:PFH852013 PPC852013:PPD852013 PYY852013:PYZ852013 QIU852013:QIV852013 QSQ852013:QSR852013 RCM852013:RCN852013 RMI852013:RMJ852013 RWE852013:RWF852013 SGA852013:SGB852013 SPW852013:SPX852013 SZS852013:SZT852013 TJO852013:TJP852013 TTK852013:TTL852013 UDG852013:UDH852013 UNC852013:UND852013 UWY852013:UWZ852013 VGU852013:VGV852013 VQQ852013:VQR852013 WAM852013:WAN852013 WKI852013:WKJ852013 WUE852013:WUF852013 D917549:E917549 HS917549:HT917549 RO917549:RP917549 ABK917549:ABL917549 ALG917549:ALH917549 AVC917549:AVD917549 BEY917549:BEZ917549 BOU917549:BOV917549 BYQ917549:BYR917549 CIM917549:CIN917549 CSI917549:CSJ917549 DCE917549:DCF917549 DMA917549:DMB917549 DVW917549:DVX917549 EFS917549:EFT917549 EPO917549:EPP917549 EZK917549:EZL917549 FJG917549:FJH917549 FTC917549:FTD917549 GCY917549:GCZ917549 GMU917549:GMV917549 GWQ917549:GWR917549 HGM917549:HGN917549 HQI917549:HQJ917549 IAE917549:IAF917549 IKA917549:IKB917549 ITW917549:ITX917549 JDS917549:JDT917549 JNO917549:JNP917549 JXK917549:JXL917549 KHG917549:KHH917549 KRC917549:KRD917549 LAY917549:LAZ917549 LKU917549:LKV917549 LUQ917549:LUR917549 MEM917549:MEN917549 MOI917549:MOJ917549 MYE917549:MYF917549 NIA917549:NIB917549 NRW917549:NRX917549 OBS917549:OBT917549 OLO917549:OLP917549 OVK917549:OVL917549 PFG917549:PFH917549 PPC917549:PPD917549 PYY917549:PYZ917549 QIU917549:QIV917549 QSQ917549:QSR917549 RCM917549:RCN917549 RMI917549:RMJ917549 RWE917549:RWF917549 SGA917549:SGB917549 SPW917549:SPX917549 SZS917549:SZT917549 TJO917549:TJP917549 TTK917549:TTL917549 UDG917549:UDH917549 UNC917549:UND917549 UWY917549:UWZ917549 VGU917549:VGV917549 VQQ917549:VQR917549 WAM917549:WAN917549 WKI917549:WKJ917549 WUE917549:WUF917549 D983085:E983085 HS983085:HT983085 RO983085:RP983085 ABK983085:ABL983085 ALG983085:ALH983085 AVC983085:AVD983085 BEY983085:BEZ983085 BOU983085:BOV983085 BYQ983085:BYR983085 CIM983085:CIN983085 CSI983085:CSJ983085 DCE983085:DCF983085 DMA983085:DMB983085 DVW983085:DVX983085 EFS983085:EFT983085 EPO983085:EPP983085 EZK983085:EZL983085 FJG983085:FJH983085 FTC983085:FTD983085 GCY983085:GCZ983085 GMU983085:GMV983085 GWQ983085:GWR983085 HGM983085:HGN983085 HQI983085:HQJ983085 IAE983085:IAF983085 IKA983085:IKB983085 ITW983085:ITX983085 JDS983085:JDT983085 JNO983085:JNP983085 JXK983085:JXL983085 KHG983085:KHH983085 KRC983085:KRD983085 LAY983085:LAZ983085 LKU983085:LKV983085 LUQ983085:LUR983085 MEM983085:MEN983085 MOI983085:MOJ983085 MYE983085:MYF983085 NIA983085:NIB983085 NRW983085:NRX983085 OBS983085:OBT983085 OLO983085:OLP983085 OVK983085:OVL983085 PFG983085:PFH983085 PPC983085:PPD983085 PYY983085:PYZ983085 QIU983085:QIV983085 QSQ983085:QSR983085 RCM983085:RCN983085 RMI983085:RMJ983085 RWE983085:RWF983085 SGA983085:SGB983085 SPW983085:SPX983085 SZS983085:SZT983085 TJO983085:TJP983085 TTK983085:TTL983085 UDG983085:UDH983085 UNC983085:UND983085 UWY983085:UWZ983085 VGU983085:VGV983085 VQQ983085:VQR983085 WAM983085:WAN983085 WKI983085:WKJ983085 WUE983085:WUF983085 D42:E42 HS42:HT42 RO42:RP42 ABK42:ABL42 ALG42:ALH42 AVC42:AVD42 BEY42:BEZ42 BOU42:BOV42 BYQ42:BYR42 CIM42:CIN42 CSI42:CSJ42 DCE42:DCF42 DMA42:DMB42 DVW42:DVX42 EFS42:EFT42 EPO42:EPP42 EZK42:EZL42 FJG42:FJH42 FTC42:FTD42 GCY42:GCZ42 GMU42:GMV42 GWQ42:GWR42 HGM42:HGN42 HQI42:HQJ42 IAE42:IAF42 IKA42:IKB42 ITW42:ITX42 JDS42:JDT42 JNO42:JNP42 JXK42:JXL42 KHG42:KHH42 KRC42:KRD42 LAY42:LAZ42 LKU42:LKV42 LUQ42:LUR42 MEM42:MEN42 MOI42:MOJ42 MYE42:MYF42 NIA42:NIB42 NRW42:NRX42 OBS42:OBT42 OLO42:OLP42 OVK42:OVL42 PFG42:PFH42 PPC42:PPD42 PYY42:PYZ42 QIU42:QIV42 QSQ42:QSR42 RCM42:RCN42 RMI42:RMJ42 RWE42:RWF42 SGA42:SGB42 SPW42:SPX42 SZS42:SZT42 TJO42:TJP42 TTK42:TTL42 UDG42:UDH42 UNC42:UND42 UWY42:UWZ42 VGU42:VGV42 VQQ42:VQR42 WAM42:WAN42 WKI42:WKJ42 WUE42:WUF42 D65576:E65576 HS65576:HT65576 RO65576:RP65576 ABK65576:ABL65576 ALG65576:ALH65576 AVC65576:AVD65576 BEY65576:BEZ65576 BOU65576:BOV65576 BYQ65576:BYR65576 CIM65576:CIN65576 CSI65576:CSJ65576 DCE65576:DCF65576 DMA65576:DMB65576 DVW65576:DVX65576 EFS65576:EFT65576 EPO65576:EPP65576 EZK65576:EZL65576 FJG65576:FJH65576 FTC65576:FTD65576 GCY65576:GCZ65576 GMU65576:GMV65576 GWQ65576:GWR65576 HGM65576:HGN65576 HQI65576:HQJ65576 IAE65576:IAF65576 IKA65576:IKB65576 ITW65576:ITX65576 JDS65576:JDT65576 JNO65576:JNP65576 JXK65576:JXL65576 KHG65576:KHH65576 KRC65576:KRD65576 LAY65576:LAZ65576 LKU65576:LKV65576 LUQ65576:LUR65576 MEM65576:MEN65576 MOI65576:MOJ65576 MYE65576:MYF65576 NIA65576:NIB65576 NRW65576:NRX65576 OBS65576:OBT65576 OLO65576:OLP65576 OVK65576:OVL65576 PFG65576:PFH65576 PPC65576:PPD65576 PYY65576:PYZ65576 QIU65576:QIV65576 QSQ65576:QSR65576 RCM65576:RCN65576 RMI65576:RMJ65576 RWE65576:RWF65576 SGA65576:SGB65576 SPW65576:SPX65576 SZS65576:SZT65576 TJO65576:TJP65576 TTK65576:TTL65576 UDG65576:UDH65576 UNC65576:UND65576 UWY65576:UWZ65576 VGU65576:VGV65576 VQQ65576:VQR65576 WAM65576:WAN65576 WKI65576:WKJ65576 WUE65576:WUF65576 D131112:E131112 HS131112:HT131112 RO131112:RP131112 ABK131112:ABL131112 ALG131112:ALH131112 AVC131112:AVD131112 BEY131112:BEZ131112 BOU131112:BOV131112 BYQ131112:BYR131112 CIM131112:CIN131112 CSI131112:CSJ131112 DCE131112:DCF131112 DMA131112:DMB131112 DVW131112:DVX131112 EFS131112:EFT131112 EPO131112:EPP131112 EZK131112:EZL131112 FJG131112:FJH131112 FTC131112:FTD131112 GCY131112:GCZ131112 GMU131112:GMV131112 GWQ131112:GWR131112 HGM131112:HGN131112 HQI131112:HQJ131112 IAE131112:IAF131112 IKA131112:IKB131112 ITW131112:ITX131112 JDS131112:JDT131112 JNO131112:JNP131112 JXK131112:JXL131112 KHG131112:KHH131112 KRC131112:KRD131112 LAY131112:LAZ131112 LKU131112:LKV131112 LUQ131112:LUR131112 MEM131112:MEN131112 MOI131112:MOJ131112 MYE131112:MYF131112 NIA131112:NIB131112 NRW131112:NRX131112 OBS131112:OBT131112 OLO131112:OLP131112 OVK131112:OVL131112 PFG131112:PFH131112 PPC131112:PPD131112 PYY131112:PYZ131112 QIU131112:QIV131112 QSQ131112:QSR131112 RCM131112:RCN131112 RMI131112:RMJ131112 RWE131112:RWF131112 SGA131112:SGB131112 SPW131112:SPX131112 SZS131112:SZT131112 TJO131112:TJP131112 TTK131112:TTL131112 UDG131112:UDH131112 UNC131112:UND131112 UWY131112:UWZ131112 VGU131112:VGV131112 VQQ131112:VQR131112 WAM131112:WAN131112 WKI131112:WKJ131112 WUE131112:WUF131112 D196648:E196648 HS196648:HT196648 RO196648:RP196648 ABK196648:ABL196648 ALG196648:ALH196648 AVC196648:AVD196648 BEY196648:BEZ196648 BOU196648:BOV196648 BYQ196648:BYR196648 CIM196648:CIN196648 CSI196648:CSJ196648 DCE196648:DCF196648 DMA196648:DMB196648 DVW196648:DVX196648 EFS196648:EFT196648 EPO196648:EPP196648 EZK196648:EZL196648 FJG196648:FJH196648 FTC196648:FTD196648 GCY196648:GCZ196648 GMU196648:GMV196648 GWQ196648:GWR196648 HGM196648:HGN196648 HQI196648:HQJ196648 IAE196648:IAF196648 IKA196648:IKB196648 ITW196648:ITX196648 JDS196648:JDT196648 JNO196648:JNP196648 JXK196648:JXL196648 KHG196648:KHH196648 KRC196648:KRD196648 LAY196648:LAZ196648 LKU196648:LKV196648 LUQ196648:LUR196648 MEM196648:MEN196648 MOI196648:MOJ196648 MYE196648:MYF196648 NIA196648:NIB196648 NRW196648:NRX196648 OBS196648:OBT196648 OLO196648:OLP196648 OVK196648:OVL196648 PFG196648:PFH196648 PPC196648:PPD196648 PYY196648:PYZ196648 QIU196648:QIV196648 QSQ196648:QSR196648 RCM196648:RCN196648 RMI196648:RMJ196648 RWE196648:RWF196648 SGA196648:SGB196648 SPW196648:SPX196648 SZS196648:SZT196648 TJO196648:TJP196648 TTK196648:TTL196648 UDG196648:UDH196648 UNC196648:UND196648 UWY196648:UWZ196648 VGU196648:VGV196648 VQQ196648:VQR196648 WAM196648:WAN196648 WKI196648:WKJ196648 WUE196648:WUF196648 D262184:E262184 HS262184:HT262184 RO262184:RP262184 ABK262184:ABL262184 ALG262184:ALH262184 AVC262184:AVD262184 BEY262184:BEZ262184 BOU262184:BOV262184 BYQ262184:BYR262184 CIM262184:CIN262184 CSI262184:CSJ262184 DCE262184:DCF262184 DMA262184:DMB262184 DVW262184:DVX262184 EFS262184:EFT262184 EPO262184:EPP262184 EZK262184:EZL262184 FJG262184:FJH262184 FTC262184:FTD262184 GCY262184:GCZ262184 GMU262184:GMV262184 GWQ262184:GWR262184 HGM262184:HGN262184 HQI262184:HQJ262184 IAE262184:IAF262184 IKA262184:IKB262184 ITW262184:ITX262184 JDS262184:JDT262184 JNO262184:JNP262184 JXK262184:JXL262184 KHG262184:KHH262184 KRC262184:KRD262184 LAY262184:LAZ262184 LKU262184:LKV262184 LUQ262184:LUR262184 MEM262184:MEN262184 MOI262184:MOJ262184 MYE262184:MYF262184 NIA262184:NIB262184 NRW262184:NRX262184 OBS262184:OBT262184 OLO262184:OLP262184 OVK262184:OVL262184 PFG262184:PFH262184 PPC262184:PPD262184 PYY262184:PYZ262184 QIU262184:QIV262184 QSQ262184:QSR262184 RCM262184:RCN262184 RMI262184:RMJ262184 RWE262184:RWF262184 SGA262184:SGB262184 SPW262184:SPX262184 SZS262184:SZT262184 TJO262184:TJP262184 TTK262184:TTL262184 UDG262184:UDH262184 UNC262184:UND262184 UWY262184:UWZ262184 VGU262184:VGV262184 VQQ262184:VQR262184 WAM262184:WAN262184 WKI262184:WKJ262184 WUE262184:WUF262184 D327720:E327720 HS327720:HT327720 RO327720:RP327720 ABK327720:ABL327720 ALG327720:ALH327720 AVC327720:AVD327720 BEY327720:BEZ327720 BOU327720:BOV327720 BYQ327720:BYR327720 CIM327720:CIN327720 CSI327720:CSJ327720 DCE327720:DCF327720 DMA327720:DMB327720 DVW327720:DVX327720 EFS327720:EFT327720 EPO327720:EPP327720 EZK327720:EZL327720 FJG327720:FJH327720 FTC327720:FTD327720 GCY327720:GCZ327720 GMU327720:GMV327720 GWQ327720:GWR327720 HGM327720:HGN327720 HQI327720:HQJ327720 IAE327720:IAF327720 IKA327720:IKB327720 ITW327720:ITX327720 JDS327720:JDT327720 JNO327720:JNP327720 JXK327720:JXL327720 KHG327720:KHH327720 KRC327720:KRD327720 LAY327720:LAZ327720 LKU327720:LKV327720 LUQ327720:LUR327720 MEM327720:MEN327720 MOI327720:MOJ327720 MYE327720:MYF327720 NIA327720:NIB327720 NRW327720:NRX327720 OBS327720:OBT327720 OLO327720:OLP327720 OVK327720:OVL327720 PFG327720:PFH327720 PPC327720:PPD327720 PYY327720:PYZ327720 QIU327720:QIV327720 QSQ327720:QSR327720 RCM327720:RCN327720 RMI327720:RMJ327720 RWE327720:RWF327720 SGA327720:SGB327720 SPW327720:SPX327720 SZS327720:SZT327720 TJO327720:TJP327720 TTK327720:TTL327720 UDG327720:UDH327720 UNC327720:UND327720 UWY327720:UWZ327720 VGU327720:VGV327720 VQQ327720:VQR327720 WAM327720:WAN327720 WKI327720:WKJ327720 WUE327720:WUF327720 D393256:E393256 HS393256:HT393256 RO393256:RP393256 ABK393256:ABL393256 ALG393256:ALH393256 AVC393256:AVD393256 BEY393256:BEZ393256 BOU393256:BOV393256 BYQ393256:BYR393256 CIM393256:CIN393256 CSI393256:CSJ393256 DCE393256:DCF393256 DMA393256:DMB393256 DVW393256:DVX393256 EFS393256:EFT393256 EPO393256:EPP393256 EZK393256:EZL393256 FJG393256:FJH393256 FTC393256:FTD393256 GCY393256:GCZ393256 GMU393256:GMV393256 GWQ393256:GWR393256 HGM393256:HGN393256 HQI393256:HQJ393256 IAE393256:IAF393256 IKA393256:IKB393256 ITW393256:ITX393256 JDS393256:JDT393256 JNO393256:JNP393256 JXK393256:JXL393256 KHG393256:KHH393256 KRC393256:KRD393256 LAY393256:LAZ393256 LKU393256:LKV393256 LUQ393256:LUR393256 MEM393256:MEN393256 MOI393256:MOJ393256 MYE393256:MYF393256 NIA393256:NIB393256 NRW393256:NRX393256 OBS393256:OBT393256 OLO393256:OLP393256 OVK393256:OVL393256 PFG393256:PFH393256 PPC393256:PPD393256 PYY393256:PYZ393256 QIU393256:QIV393256 QSQ393256:QSR393256 RCM393256:RCN393256 RMI393256:RMJ393256 RWE393256:RWF393256 SGA393256:SGB393256 SPW393256:SPX393256 SZS393256:SZT393256 TJO393256:TJP393256 TTK393256:TTL393256 UDG393256:UDH393256 UNC393256:UND393256 UWY393256:UWZ393256 VGU393256:VGV393256 VQQ393256:VQR393256 WAM393256:WAN393256 WKI393256:WKJ393256 WUE393256:WUF393256 D458792:E458792 HS458792:HT458792 RO458792:RP458792 ABK458792:ABL458792 ALG458792:ALH458792 AVC458792:AVD458792 BEY458792:BEZ458792 BOU458792:BOV458792 BYQ458792:BYR458792 CIM458792:CIN458792 CSI458792:CSJ458792 DCE458792:DCF458792 DMA458792:DMB458792 DVW458792:DVX458792 EFS458792:EFT458792 EPO458792:EPP458792 EZK458792:EZL458792 FJG458792:FJH458792 FTC458792:FTD458792 GCY458792:GCZ458792 GMU458792:GMV458792 GWQ458792:GWR458792 HGM458792:HGN458792 HQI458792:HQJ458792 IAE458792:IAF458792 IKA458792:IKB458792 ITW458792:ITX458792 JDS458792:JDT458792 JNO458792:JNP458792 JXK458792:JXL458792 KHG458792:KHH458792 KRC458792:KRD458792 LAY458792:LAZ458792 LKU458792:LKV458792 LUQ458792:LUR458792 MEM458792:MEN458792 MOI458792:MOJ458792 MYE458792:MYF458792 NIA458792:NIB458792 NRW458792:NRX458792 OBS458792:OBT458792 OLO458792:OLP458792 OVK458792:OVL458792 PFG458792:PFH458792 PPC458792:PPD458792 PYY458792:PYZ458792 QIU458792:QIV458792 QSQ458792:QSR458792 RCM458792:RCN458792 RMI458792:RMJ458792 RWE458792:RWF458792 SGA458792:SGB458792 SPW458792:SPX458792 SZS458792:SZT458792 TJO458792:TJP458792 TTK458792:TTL458792 UDG458792:UDH458792 UNC458792:UND458792 UWY458792:UWZ458792 VGU458792:VGV458792 VQQ458792:VQR458792 WAM458792:WAN458792 WKI458792:WKJ458792 WUE458792:WUF458792 D524328:E524328 HS524328:HT524328 RO524328:RP524328 ABK524328:ABL524328 ALG524328:ALH524328 AVC524328:AVD524328 BEY524328:BEZ524328 BOU524328:BOV524328 BYQ524328:BYR524328 CIM524328:CIN524328 CSI524328:CSJ524328 DCE524328:DCF524328 DMA524328:DMB524328 DVW524328:DVX524328 EFS524328:EFT524328 EPO524328:EPP524328 EZK524328:EZL524328 FJG524328:FJH524328 FTC524328:FTD524328 GCY524328:GCZ524328 GMU524328:GMV524328 GWQ524328:GWR524328 HGM524328:HGN524328 HQI524328:HQJ524328 IAE524328:IAF524328 IKA524328:IKB524328 ITW524328:ITX524328 JDS524328:JDT524328 JNO524328:JNP524328 JXK524328:JXL524328 KHG524328:KHH524328 KRC524328:KRD524328 LAY524328:LAZ524328 LKU524328:LKV524328 LUQ524328:LUR524328 MEM524328:MEN524328 MOI524328:MOJ524328 MYE524328:MYF524328 NIA524328:NIB524328 NRW524328:NRX524328 OBS524328:OBT524328 OLO524328:OLP524328 OVK524328:OVL524328 PFG524328:PFH524328 PPC524328:PPD524328 PYY524328:PYZ524328 QIU524328:QIV524328 QSQ524328:QSR524328 RCM524328:RCN524328 RMI524328:RMJ524328 RWE524328:RWF524328 SGA524328:SGB524328 SPW524328:SPX524328 SZS524328:SZT524328 TJO524328:TJP524328 TTK524328:TTL524328 UDG524328:UDH524328 UNC524328:UND524328 UWY524328:UWZ524328 VGU524328:VGV524328 VQQ524328:VQR524328 WAM524328:WAN524328 WKI524328:WKJ524328 WUE524328:WUF524328 D589864:E589864 HS589864:HT589864 RO589864:RP589864 ABK589864:ABL589864 ALG589864:ALH589864 AVC589864:AVD589864 BEY589864:BEZ589864 BOU589864:BOV589864 BYQ589864:BYR589864 CIM589864:CIN589864 CSI589864:CSJ589864 DCE589864:DCF589864 DMA589864:DMB589864 DVW589864:DVX589864 EFS589864:EFT589864 EPO589864:EPP589864 EZK589864:EZL589864 FJG589864:FJH589864 FTC589864:FTD589864 GCY589864:GCZ589864 GMU589864:GMV589864 GWQ589864:GWR589864 HGM589864:HGN589864 HQI589864:HQJ589864 IAE589864:IAF589864 IKA589864:IKB589864 ITW589864:ITX589864 JDS589864:JDT589864 JNO589864:JNP589864 JXK589864:JXL589864 KHG589864:KHH589864 KRC589864:KRD589864 LAY589864:LAZ589864 LKU589864:LKV589864 LUQ589864:LUR589864 MEM589864:MEN589864 MOI589864:MOJ589864 MYE589864:MYF589864 NIA589864:NIB589864 NRW589864:NRX589864 OBS589864:OBT589864 OLO589864:OLP589864 OVK589864:OVL589864 PFG589864:PFH589864 PPC589864:PPD589864 PYY589864:PYZ589864 QIU589864:QIV589864 QSQ589864:QSR589864 RCM589864:RCN589864 RMI589864:RMJ589864 RWE589864:RWF589864 SGA589864:SGB589864 SPW589864:SPX589864 SZS589864:SZT589864 TJO589864:TJP589864 TTK589864:TTL589864 UDG589864:UDH589864 UNC589864:UND589864 UWY589864:UWZ589864 VGU589864:VGV589864 VQQ589864:VQR589864 WAM589864:WAN589864 WKI589864:WKJ589864 WUE589864:WUF589864 D655400:E655400 HS655400:HT655400 RO655400:RP655400 ABK655400:ABL655400 ALG655400:ALH655400 AVC655400:AVD655400 BEY655400:BEZ655400 BOU655400:BOV655400 BYQ655400:BYR655400 CIM655400:CIN655400 CSI655400:CSJ655400 DCE655400:DCF655400 DMA655400:DMB655400 DVW655400:DVX655400 EFS655400:EFT655400 EPO655400:EPP655400 EZK655400:EZL655400 FJG655400:FJH655400 FTC655400:FTD655400 GCY655400:GCZ655400 GMU655400:GMV655400 GWQ655400:GWR655400 HGM655400:HGN655400 HQI655400:HQJ655400 IAE655400:IAF655400 IKA655400:IKB655400 ITW655400:ITX655400 JDS655400:JDT655400 JNO655400:JNP655400 JXK655400:JXL655400 KHG655400:KHH655400 KRC655400:KRD655400 LAY655400:LAZ655400 LKU655400:LKV655400 LUQ655400:LUR655400 MEM655400:MEN655400 MOI655400:MOJ655400 MYE655400:MYF655400 NIA655400:NIB655400 NRW655400:NRX655400 OBS655400:OBT655400 OLO655400:OLP655400 OVK655400:OVL655400 PFG655400:PFH655400 PPC655400:PPD655400 PYY655400:PYZ655400 QIU655400:QIV655400 QSQ655400:QSR655400 RCM655400:RCN655400 RMI655400:RMJ655400 RWE655400:RWF655400 SGA655400:SGB655400 SPW655400:SPX655400 SZS655400:SZT655400 TJO655400:TJP655400 TTK655400:TTL655400 UDG655400:UDH655400 UNC655400:UND655400 UWY655400:UWZ655400 VGU655400:VGV655400 VQQ655400:VQR655400 WAM655400:WAN655400 WKI655400:WKJ655400 WUE655400:WUF655400 D720936:E720936 HS720936:HT720936 RO720936:RP720936 ABK720936:ABL720936 ALG720936:ALH720936 AVC720936:AVD720936 BEY720936:BEZ720936 BOU720936:BOV720936 BYQ720936:BYR720936 CIM720936:CIN720936 CSI720936:CSJ720936 DCE720936:DCF720936 DMA720936:DMB720936 DVW720936:DVX720936 EFS720936:EFT720936 EPO720936:EPP720936 EZK720936:EZL720936 FJG720936:FJH720936 FTC720936:FTD720936 GCY720936:GCZ720936 GMU720936:GMV720936 GWQ720936:GWR720936 HGM720936:HGN720936 HQI720936:HQJ720936 IAE720936:IAF720936 IKA720936:IKB720936 ITW720936:ITX720936 JDS720936:JDT720936 JNO720936:JNP720936 JXK720936:JXL720936 KHG720936:KHH720936 KRC720936:KRD720936 LAY720936:LAZ720936 LKU720936:LKV720936 LUQ720936:LUR720936 MEM720936:MEN720936 MOI720936:MOJ720936 MYE720936:MYF720936 NIA720936:NIB720936 NRW720936:NRX720936 OBS720936:OBT720936 OLO720936:OLP720936 OVK720936:OVL720936 PFG720936:PFH720936 PPC720936:PPD720936 PYY720936:PYZ720936 QIU720936:QIV720936 QSQ720936:QSR720936 RCM720936:RCN720936 RMI720936:RMJ720936 RWE720936:RWF720936 SGA720936:SGB720936 SPW720936:SPX720936 SZS720936:SZT720936 TJO720936:TJP720936 TTK720936:TTL720936 UDG720936:UDH720936 UNC720936:UND720936 UWY720936:UWZ720936 VGU720936:VGV720936 VQQ720936:VQR720936 WAM720936:WAN720936 WKI720936:WKJ720936 WUE720936:WUF720936 D786472:E786472 HS786472:HT786472 RO786472:RP786472 ABK786472:ABL786472 ALG786472:ALH786472 AVC786472:AVD786472 BEY786472:BEZ786472 BOU786472:BOV786472 BYQ786472:BYR786472 CIM786472:CIN786472 CSI786472:CSJ786472 DCE786472:DCF786472 DMA786472:DMB786472 DVW786472:DVX786472 EFS786472:EFT786472 EPO786472:EPP786472 EZK786472:EZL786472 FJG786472:FJH786472 FTC786472:FTD786472 GCY786472:GCZ786472 GMU786472:GMV786472 GWQ786472:GWR786472 HGM786472:HGN786472 HQI786472:HQJ786472 IAE786472:IAF786472 IKA786472:IKB786472 ITW786472:ITX786472 JDS786472:JDT786472 JNO786472:JNP786472 JXK786472:JXL786472 KHG786472:KHH786472 KRC786472:KRD786472 LAY786472:LAZ786472 LKU786472:LKV786472 LUQ786472:LUR786472 MEM786472:MEN786472 MOI786472:MOJ786472 MYE786472:MYF786472 NIA786472:NIB786472 NRW786472:NRX786472 OBS786472:OBT786472 OLO786472:OLP786472 OVK786472:OVL786472 PFG786472:PFH786472 PPC786472:PPD786472 PYY786472:PYZ786472 QIU786472:QIV786472 QSQ786472:QSR786472 RCM786472:RCN786472 RMI786472:RMJ786472 RWE786472:RWF786472 SGA786472:SGB786472 SPW786472:SPX786472 SZS786472:SZT786472 TJO786472:TJP786472 TTK786472:TTL786472 UDG786472:UDH786472 UNC786472:UND786472 UWY786472:UWZ786472 VGU786472:VGV786472 VQQ786472:VQR786472 WAM786472:WAN786472 WKI786472:WKJ786472 WUE786472:WUF786472 D852008:E852008 HS852008:HT852008 RO852008:RP852008 ABK852008:ABL852008 ALG852008:ALH852008 AVC852008:AVD852008 BEY852008:BEZ852008 BOU852008:BOV852008 BYQ852008:BYR852008 CIM852008:CIN852008 CSI852008:CSJ852008 DCE852008:DCF852008 DMA852008:DMB852008 DVW852008:DVX852008 EFS852008:EFT852008 EPO852008:EPP852008 EZK852008:EZL852008 FJG852008:FJH852008 FTC852008:FTD852008 GCY852008:GCZ852008 GMU852008:GMV852008 GWQ852008:GWR852008 HGM852008:HGN852008 HQI852008:HQJ852008 IAE852008:IAF852008 IKA852008:IKB852008 ITW852008:ITX852008 JDS852008:JDT852008 JNO852008:JNP852008 JXK852008:JXL852008 KHG852008:KHH852008 KRC852008:KRD852008 LAY852008:LAZ852008 LKU852008:LKV852008 LUQ852008:LUR852008 MEM852008:MEN852008 MOI852008:MOJ852008 MYE852008:MYF852008 NIA852008:NIB852008 NRW852008:NRX852008 OBS852008:OBT852008 OLO852008:OLP852008 OVK852008:OVL852008 PFG852008:PFH852008 PPC852008:PPD852008 PYY852008:PYZ852008 QIU852008:QIV852008 QSQ852008:QSR852008 RCM852008:RCN852008 RMI852008:RMJ852008 RWE852008:RWF852008 SGA852008:SGB852008 SPW852008:SPX852008 SZS852008:SZT852008 TJO852008:TJP852008 TTK852008:TTL852008 UDG852008:UDH852008 UNC852008:UND852008 UWY852008:UWZ852008 VGU852008:VGV852008 VQQ852008:VQR852008 WAM852008:WAN852008 WKI852008:WKJ852008 WUE852008:WUF852008 D917544:E917544 HS917544:HT917544 RO917544:RP917544 ABK917544:ABL917544 ALG917544:ALH917544 AVC917544:AVD917544 BEY917544:BEZ917544 BOU917544:BOV917544 BYQ917544:BYR917544 CIM917544:CIN917544 CSI917544:CSJ917544 DCE917544:DCF917544 DMA917544:DMB917544 DVW917544:DVX917544 EFS917544:EFT917544 EPO917544:EPP917544 EZK917544:EZL917544 FJG917544:FJH917544 FTC917544:FTD917544 GCY917544:GCZ917544 GMU917544:GMV917544 GWQ917544:GWR917544 HGM917544:HGN917544 HQI917544:HQJ917544 IAE917544:IAF917544 IKA917544:IKB917544 ITW917544:ITX917544 JDS917544:JDT917544 JNO917544:JNP917544 JXK917544:JXL917544 KHG917544:KHH917544 KRC917544:KRD917544 LAY917544:LAZ917544 LKU917544:LKV917544 LUQ917544:LUR917544 MEM917544:MEN917544 MOI917544:MOJ917544 MYE917544:MYF917544 NIA917544:NIB917544 NRW917544:NRX917544 OBS917544:OBT917544 OLO917544:OLP917544 OVK917544:OVL917544 PFG917544:PFH917544 PPC917544:PPD917544 PYY917544:PYZ917544 QIU917544:QIV917544 QSQ917544:QSR917544 RCM917544:RCN917544 RMI917544:RMJ917544 RWE917544:RWF917544 SGA917544:SGB917544 SPW917544:SPX917544 SZS917544:SZT917544 TJO917544:TJP917544 TTK917544:TTL917544 UDG917544:UDH917544 UNC917544:UND917544 UWY917544:UWZ917544 VGU917544:VGV917544 VQQ917544:VQR917544 WAM917544:WAN917544 WKI917544:WKJ917544 WUE917544:WUF917544 D983080:E983080 HS983080:HT983080 RO983080:RP983080 ABK983080:ABL983080 ALG983080:ALH983080 AVC983080:AVD983080 BEY983080:BEZ983080 BOU983080:BOV983080 BYQ983080:BYR983080 CIM983080:CIN983080 CSI983080:CSJ983080 DCE983080:DCF983080 DMA983080:DMB983080 DVW983080:DVX983080 EFS983080:EFT983080 EPO983080:EPP983080 EZK983080:EZL983080 FJG983080:FJH983080 FTC983080:FTD983080 GCY983080:GCZ983080 GMU983080:GMV983080 GWQ983080:GWR983080 HGM983080:HGN983080 HQI983080:HQJ983080 IAE983080:IAF983080 IKA983080:IKB983080 ITW983080:ITX983080 JDS983080:JDT983080 JNO983080:JNP983080 JXK983080:JXL983080 KHG983080:KHH983080 KRC983080:KRD983080 LAY983080:LAZ983080 LKU983080:LKV983080 LUQ983080:LUR983080 MEM983080:MEN983080 MOI983080:MOJ983080 MYE983080:MYF983080 NIA983080:NIB983080 NRW983080:NRX983080 OBS983080:OBT983080 OLO983080:OLP983080 OVK983080:OVL983080 PFG983080:PFH983080 PPC983080:PPD983080 PYY983080:PYZ983080 QIU983080:QIV983080 QSQ983080:QSR983080 RCM983080:RCN983080 RMI983080:RMJ983080 RWE983080:RWF983080 SGA983080:SGB983080 SPW983080:SPX983080 SZS983080:SZT983080 TJO983080:TJP983080 TTK983080:TTL983080 UDG983080:UDH983080 UNC983080:UND983080 UWY983080:UWZ983080 VGU983080:VGV983080 VQQ983080:VQR983080 WAM983080:WAN983080 WKI983080:WKJ983080 WUE983080:WUF983080 C46 HR46 RN46 ABJ46 ALF46 AVB46 BEX46 BOT46 BYP46 CIL46 CSH46 DCD46 DLZ46 DVV46 EFR46 EPN46 EZJ46 FJF46 FTB46 GCX46 GMT46 GWP46 HGL46 HQH46 IAD46 IJZ46 ITV46 JDR46 JNN46 JXJ46 KHF46 KRB46 LAX46 LKT46 LUP46 MEL46 MOH46 MYD46 NHZ46 NRV46 OBR46 OLN46 OVJ46 PFF46 PPB46 PYX46 QIT46 QSP46 RCL46 RMH46 RWD46 SFZ46 SPV46 SZR46 TJN46 TTJ46 UDF46 UNB46 UWX46 VGT46 VQP46 WAL46 WKH46 WUD46 C65580 HR65580 RN65580 ABJ65580 ALF65580 AVB65580 BEX65580 BOT65580 BYP65580 CIL65580 CSH65580 DCD65580 DLZ65580 DVV65580 EFR65580 EPN65580 EZJ65580 FJF65580 FTB65580 GCX65580 GMT65580 GWP65580 HGL65580 HQH65580 IAD65580 IJZ65580 ITV65580 JDR65580 JNN65580 JXJ65580 KHF65580 KRB65580 LAX65580 LKT65580 LUP65580 MEL65580 MOH65580 MYD65580 NHZ65580 NRV65580 OBR65580 OLN65580 OVJ65580 PFF65580 PPB65580 PYX65580 QIT65580 QSP65580 RCL65580 RMH65580 RWD65580 SFZ65580 SPV65580 SZR65580 TJN65580 TTJ65580 UDF65580 UNB65580 UWX65580 VGT65580 VQP65580 WAL65580 WKH65580 WUD65580 C131116 HR131116 RN131116 ABJ131116 ALF131116 AVB131116 BEX131116 BOT131116 BYP131116 CIL131116 CSH131116 DCD131116 DLZ131116 DVV131116 EFR131116 EPN131116 EZJ131116 FJF131116 FTB131116 GCX131116 GMT131116 GWP131116 HGL131116 HQH131116 IAD131116 IJZ131116 ITV131116 JDR131116 JNN131116 JXJ131116 KHF131116 KRB131116 LAX131116 LKT131116 LUP131116 MEL131116 MOH131116 MYD131116 NHZ131116 NRV131116 OBR131116 OLN131116 OVJ131116 PFF131116 PPB131116 PYX131116 QIT131116 QSP131116 RCL131116 RMH131116 RWD131116 SFZ131116 SPV131116 SZR131116 TJN131116 TTJ131116 UDF131116 UNB131116 UWX131116 VGT131116 VQP131116 WAL131116 WKH131116 WUD131116 C196652 HR196652 RN196652 ABJ196652 ALF196652 AVB196652 BEX196652 BOT196652 BYP196652 CIL196652 CSH196652 DCD196652 DLZ196652 DVV196652 EFR196652 EPN196652 EZJ196652 FJF196652 FTB196652 GCX196652 GMT196652 GWP196652 HGL196652 HQH196652 IAD196652 IJZ196652 ITV196652 JDR196652 JNN196652 JXJ196652 KHF196652 KRB196652 LAX196652 LKT196652 LUP196652 MEL196652 MOH196652 MYD196652 NHZ196652 NRV196652 OBR196652 OLN196652 OVJ196652 PFF196652 PPB196652 PYX196652 QIT196652 QSP196652 RCL196652 RMH196652 RWD196652 SFZ196652 SPV196652 SZR196652 TJN196652 TTJ196652 UDF196652 UNB196652 UWX196652 VGT196652 VQP196652 WAL196652 WKH196652 WUD196652 C262188 HR262188 RN262188 ABJ262188 ALF262188 AVB262188 BEX262188 BOT262188 BYP262188 CIL262188 CSH262188 DCD262188 DLZ262188 DVV262188 EFR262188 EPN262188 EZJ262188 FJF262188 FTB262188 GCX262188 GMT262188 GWP262188 HGL262188 HQH262188 IAD262188 IJZ262188 ITV262188 JDR262188 JNN262188 JXJ262188 KHF262188 KRB262188 LAX262188 LKT262188 LUP262188 MEL262188 MOH262188 MYD262188 NHZ262188 NRV262188 OBR262188 OLN262188 OVJ262188 PFF262188 PPB262188 PYX262188 QIT262188 QSP262188 RCL262188 RMH262188 RWD262188 SFZ262188 SPV262188 SZR262188 TJN262188 TTJ262188 UDF262188 UNB262188 UWX262188 VGT262188 VQP262188 WAL262188 WKH262188 WUD262188 C327724 HR327724 RN327724 ABJ327724 ALF327724 AVB327724 BEX327724 BOT327724 BYP327724 CIL327724 CSH327724 DCD327724 DLZ327724 DVV327724 EFR327724 EPN327724 EZJ327724 FJF327724 FTB327724 GCX327724 GMT327724 GWP327724 HGL327724 HQH327724 IAD327724 IJZ327724 ITV327724 JDR327724 JNN327724 JXJ327724 KHF327724 KRB327724 LAX327724 LKT327724 LUP327724 MEL327724 MOH327724 MYD327724 NHZ327724 NRV327724 OBR327724 OLN327724 OVJ327724 PFF327724 PPB327724 PYX327724 QIT327724 QSP327724 RCL327724 RMH327724 RWD327724 SFZ327724 SPV327724 SZR327724 TJN327724 TTJ327724 UDF327724 UNB327724 UWX327724 VGT327724 VQP327724 WAL327724 WKH327724 WUD327724 C393260 HR393260 RN393260 ABJ393260 ALF393260 AVB393260 BEX393260 BOT393260 BYP393260 CIL393260 CSH393260 DCD393260 DLZ393260 DVV393260 EFR393260 EPN393260 EZJ393260 FJF393260 FTB393260 GCX393260 GMT393260 GWP393260 HGL393260 HQH393260 IAD393260 IJZ393260 ITV393260 JDR393260 JNN393260 JXJ393260 KHF393260 KRB393260 LAX393260 LKT393260 LUP393260 MEL393260 MOH393260 MYD393260 NHZ393260 NRV393260 OBR393260 OLN393260 OVJ393260 PFF393260 PPB393260 PYX393260 QIT393260 QSP393260 RCL393260 RMH393260 RWD393260 SFZ393260 SPV393260 SZR393260 TJN393260 TTJ393260 UDF393260 UNB393260 UWX393260 VGT393260 VQP393260 WAL393260 WKH393260 WUD393260 C458796 HR458796 RN458796 ABJ458796 ALF458796 AVB458796 BEX458796 BOT458796 BYP458796 CIL458796 CSH458796 DCD458796 DLZ458796 DVV458796 EFR458796 EPN458796 EZJ458796 FJF458796 FTB458796 GCX458796 GMT458796 GWP458796 HGL458796 HQH458796 IAD458796 IJZ458796 ITV458796 JDR458796 JNN458796 JXJ458796 KHF458796 KRB458796 LAX458796 LKT458796 LUP458796 MEL458796 MOH458796 MYD458796 NHZ458796 NRV458796 OBR458796 OLN458796 OVJ458796 PFF458796 PPB458796 PYX458796 QIT458796 QSP458796 RCL458796 RMH458796 RWD458796 SFZ458796 SPV458796 SZR458796 TJN458796 TTJ458796 UDF458796 UNB458796 UWX458796 VGT458796 VQP458796 WAL458796 WKH458796 WUD458796 C524332 HR524332 RN524332 ABJ524332 ALF524332 AVB524332 BEX524332 BOT524332 BYP524332 CIL524332 CSH524332 DCD524332 DLZ524332 DVV524332 EFR524332 EPN524332 EZJ524332 FJF524332 FTB524332 GCX524332 GMT524332 GWP524332 HGL524332 HQH524332 IAD524332 IJZ524332 ITV524332 JDR524332 JNN524332 JXJ524332 KHF524332 KRB524332 LAX524332 LKT524332 LUP524332 MEL524332 MOH524332 MYD524332 NHZ524332 NRV524332 OBR524332 OLN524332 OVJ524332 PFF524332 PPB524332 PYX524332 QIT524332 QSP524332 RCL524332 RMH524332 RWD524332 SFZ524332 SPV524332 SZR524332 TJN524332 TTJ524332 UDF524332 UNB524332 UWX524332 VGT524332 VQP524332 WAL524332 WKH524332 WUD524332 C589868 HR589868 RN589868 ABJ589868 ALF589868 AVB589868 BEX589868 BOT589868 BYP589868 CIL589868 CSH589868 DCD589868 DLZ589868 DVV589868 EFR589868 EPN589868 EZJ589868 FJF589868 FTB589868 GCX589868 GMT589868 GWP589868 HGL589868 HQH589868 IAD589868 IJZ589868 ITV589868 JDR589868 JNN589868 JXJ589868 KHF589868 KRB589868 LAX589868 LKT589868 LUP589868 MEL589868 MOH589868 MYD589868 NHZ589868 NRV589868 OBR589868 OLN589868 OVJ589868 PFF589868 PPB589868 PYX589868 QIT589868 QSP589868 RCL589868 RMH589868 RWD589868 SFZ589868 SPV589868 SZR589868 TJN589868 TTJ589868 UDF589868 UNB589868 UWX589868 VGT589868 VQP589868 WAL589868 WKH589868 WUD589868 C655404 HR655404 RN655404 ABJ655404 ALF655404 AVB655404 BEX655404 BOT655404 BYP655404 CIL655404 CSH655404 DCD655404 DLZ655404 DVV655404 EFR655404 EPN655404 EZJ655404 FJF655404 FTB655404 GCX655404 GMT655404 GWP655404 HGL655404 HQH655404 IAD655404 IJZ655404 ITV655404 JDR655404 JNN655404 JXJ655404 KHF655404 KRB655404 LAX655404 LKT655404 LUP655404 MEL655404 MOH655404 MYD655404 NHZ655404 NRV655404 OBR655404 OLN655404 OVJ655404 PFF655404 PPB655404 PYX655404 QIT655404 QSP655404 RCL655404 RMH655404 RWD655404 SFZ655404 SPV655404 SZR655404 TJN655404 TTJ655404 UDF655404 UNB655404 UWX655404 VGT655404 VQP655404 WAL655404 WKH655404 WUD655404 C720940 HR720940 RN720940 ABJ720940 ALF720940 AVB720940 BEX720940 BOT720940 BYP720940 CIL720940 CSH720940 DCD720940 DLZ720940 DVV720940 EFR720940 EPN720940 EZJ720940 FJF720940 FTB720940 GCX720940 GMT720940 GWP720940 HGL720940 HQH720940 IAD720940 IJZ720940 ITV720940 JDR720940 JNN720940 JXJ720940 KHF720940 KRB720940 LAX720940 LKT720940 LUP720940 MEL720940 MOH720940 MYD720940 NHZ720940 NRV720940 OBR720940 OLN720940 OVJ720940 PFF720940 PPB720940 PYX720940 QIT720940 QSP720940 RCL720940 RMH720940 RWD720940 SFZ720940 SPV720940 SZR720940 TJN720940 TTJ720940 UDF720940 UNB720940 UWX720940 VGT720940 VQP720940 WAL720940 WKH720940 WUD720940 C786476 HR786476 RN786476 ABJ786476 ALF786476 AVB786476 BEX786476 BOT786476 BYP786476 CIL786476 CSH786476 DCD786476 DLZ786476 DVV786476 EFR786476 EPN786476 EZJ786476 FJF786476 FTB786476 GCX786476 GMT786476 GWP786476 HGL786476 HQH786476 IAD786476 IJZ786476 ITV786476 JDR786476 JNN786476 JXJ786476 KHF786476 KRB786476 LAX786476 LKT786476 LUP786476 MEL786476 MOH786476 MYD786476 NHZ786476 NRV786476 OBR786476 OLN786476 OVJ786476 PFF786476 PPB786476 PYX786476 QIT786476 QSP786476 RCL786476 RMH786476 RWD786476 SFZ786476 SPV786476 SZR786476 TJN786476 TTJ786476 UDF786476 UNB786476 UWX786476 VGT786476 VQP786476 WAL786476 WKH786476 WUD786476 C852012 HR852012 RN852012 ABJ852012 ALF852012 AVB852012 BEX852012 BOT852012 BYP852012 CIL852012 CSH852012 DCD852012 DLZ852012 DVV852012 EFR852012 EPN852012 EZJ852012 FJF852012 FTB852012 GCX852012 GMT852012 GWP852012 HGL852012 HQH852012 IAD852012 IJZ852012 ITV852012 JDR852012 JNN852012 JXJ852012 KHF852012 KRB852012 LAX852012 LKT852012 LUP852012 MEL852012 MOH852012 MYD852012 NHZ852012 NRV852012 OBR852012 OLN852012 OVJ852012 PFF852012 PPB852012 PYX852012 QIT852012 QSP852012 RCL852012 RMH852012 RWD852012 SFZ852012 SPV852012 SZR852012 TJN852012 TTJ852012 UDF852012 UNB852012 UWX852012 VGT852012 VQP852012 WAL852012 WKH852012 WUD852012 C917548 HR917548 RN917548 ABJ917548 ALF917548 AVB917548 BEX917548 BOT917548 BYP917548 CIL917548 CSH917548 DCD917548 DLZ917548 DVV917548 EFR917548 EPN917548 EZJ917548 FJF917548 FTB917548 GCX917548 GMT917548 GWP917548 HGL917548 HQH917548 IAD917548 IJZ917548 ITV917548 JDR917548 JNN917548 JXJ917548 KHF917548 KRB917548 LAX917548 LKT917548 LUP917548 MEL917548 MOH917548 MYD917548 NHZ917548 NRV917548 OBR917548 OLN917548 OVJ917548 PFF917548 PPB917548 PYX917548 QIT917548 QSP917548 RCL917548 RMH917548 RWD917548 SFZ917548 SPV917548 SZR917548 TJN917548 TTJ917548 UDF917548 UNB917548 UWX917548 VGT917548 VQP917548 WAL917548 WKH917548 WUD917548 C983084 HR983084 RN983084 ABJ983084 ALF983084 AVB983084 BEX983084 BOT983084 BYP983084 CIL983084 CSH983084 DCD983084 DLZ983084 DVV983084 EFR983084 EPN983084 EZJ983084 FJF983084 FTB983084 GCX983084 GMT983084 GWP983084 HGL983084 HQH983084 IAD983084 IJZ983084 ITV983084 JDR983084 JNN983084 JXJ983084 KHF983084 KRB983084 LAX983084 LKT983084 LUP983084 MEL983084 MOH983084 MYD983084 NHZ983084 NRV983084 OBR983084 OLN983084 OVJ983084 PFF983084 PPB983084 PYX983084 QIT983084 QSP983084 RCL983084 RMH983084 RWD983084 SFZ983084 SPV983084 SZR983084 TJN983084 TTJ983084 UDF983084 UNB983084 UWX983084 VGT983084 VQP983084 WAL983084 WKH983084 WUD983084 D48:D50 HS48:HS50 RO48:RO50 ABK48:ABK50 ALG48:ALG50 AVC48:AVC50 BEY48:BEY50 BOU48:BOU50 BYQ48:BYQ50 CIM48:CIM50 CSI48:CSI50 DCE48:DCE50 DMA48:DMA50 DVW48:DVW50 EFS48:EFS50 EPO48:EPO50 EZK48:EZK50 FJG48:FJG50 FTC48:FTC50 GCY48:GCY50 GMU48:GMU50 GWQ48:GWQ50 HGM48:HGM50 HQI48:HQI50 IAE48:IAE50 IKA48:IKA50 ITW48:ITW50 JDS48:JDS50 JNO48:JNO50 JXK48:JXK50 KHG48:KHG50 KRC48:KRC50 LAY48:LAY50 LKU48:LKU50 LUQ48:LUQ50 MEM48:MEM50 MOI48:MOI50 MYE48:MYE50 NIA48:NIA50 NRW48:NRW50 OBS48:OBS50 OLO48:OLO50 OVK48:OVK50 PFG48:PFG50 PPC48:PPC50 PYY48:PYY50 QIU48:QIU50 QSQ48:QSQ50 RCM48:RCM50 RMI48:RMI50 RWE48:RWE50 SGA48:SGA50 SPW48:SPW50 SZS48:SZS50 TJO48:TJO50 TTK48:TTK50 UDG48:UDG50 UNC48:UNC50 UWY48:UWY50 VGU48:VGU50 VQQ48:VQQ50 WAM48:WAM50 WKI48:WKI50 WUE48:WUE50 D65582:D65584 HS65582:HS65584 RO65582:RO65584 ABK65582:ABK65584 ALG65582:ALG65584 AVC65582:AVC65584 BEY65582:BEY65584 BOU65582:BOU65584 BYQ65582:BYQ65584 CIM65582:CIM65584 CSI65582:CSI65584 DCE65582:DCE65584 DMA65582:DMA65584 DVW65582:DVW65584 EFS65582:EFS65584 EPO65582:EPO65584 EZK65582:EZK65584 FJG65582:FJG65584 FTC65582:FTC65584 GCY65582:GCY65584 GMU65582:GMU65584 GWQ65582:GWQ65584 HGM65582:HGM65584 HQI65582:HQI65584 IAE65582:IAE65584 IKA65582:IKA65584 ITW65582:ITW65584 JDS65582:JDS65584 JNO65582:JNO65584 JXK65582:JXK65584 KHG65582:KHG65584 KRC65582:KRC65584 LAY65582:LAY65584 LKU65582:LKU65584 LUQ65582:LUQ65584 MEM65582:MEM65584 MOI65582:MOI65584 MYE65582:MYE65584 NIA65582:NIA65584 NRW65582:NRW65584 OBS65582:OBS65584 OLO65582:OLO65584 OVK65582:OVK65584 PFG65582:PFG65584 PPC65582:PPC65584 PYY65582:PYY65584 QIU65582:QIU65584 QSQ65582:QSQ65584 RCM65582:RCM65584 RMI65582:RMI65584 RWE65582:RWE65584 SGA65582:SGA65584 SPW65582:SPW65584 SZS65582:SZS65584 TJO65582:TJO65584 TTK65582:TTK65584 UDG65582:UDG65584 UNC65582:UNC65584 UWY65582:UWY65584 VGU65582:VGU65584 VQQ65582:VQQ65584 WAM65582:WAM65584 WKI65582:WKI65584 WUE65582:WUE65584 D131118:D131120 HS131118:HS131120 RO131118:RO131120 ABK131118:ABK131120 ALG131118:ALG131120 AVC131118:AVC131120 BEY131118:BEY131120 BOU131118:BOU131120 BYQ131118:BYQ131120 CIM131118:CIM131120 CSI131118:CSI131120 DCE131118:DCE131120 DMA131118:DMA131120 DVW131118:DVW131120 EFS131118:EFS131120 EPO131118:EPO131120 EZK131118:EZK131120 FJG131118:FJG131120 FTC131118:FTC131120 GCY131118:GCY131120 GMU131118:GMU131120 GWQ131118:GWQ131120 HGM131118:HGM131120 HQI131118:HQI131120 IAE131118:IAE131120 IKA131118:IKA131120 ITW131118:ITW131120 JDS131118:JDS131120 JNO131118:JNO131120 JXK131118:JXK131120 KHG131118:KHG131120 KRC131118:KRC131120 LAY131118:LAY131120 LKU131118:LKU131120 LUQ131118:LUQ131120 MEM131118:MEM131120 MOI131118:MOI131120 MYE131118:MYE131120 NIA131118:NIA131120 NRW131118:NRW131120 OBS131118:OBS131120 OLO131118:OLO131120 OVK131118:OVK131120 PFG131118:PFG131120 PPC131118:PPC131120 PYY131118:PYY131120 QIU131118:QIU131120 QSQ131118:QSQ131120 RCM131118:RCM131120 RMI131118:RMI131120 RWE131118:RWE131120 SGA131118:SGA131120 SPW131118:SPW131120 SZS131118:SZS131120 TJO131118:TJO131120 TTK131118:TTK131120 UDG131118:UDG131120 UNC131118:UNC131120 UWY131118:UWY131120 VGU131118:VGU131120 VQQ131118:VQQ131120 WAM131118:WAM131120 WKI131118:WKI131120 WUE131118:WUE131120 D196654:D196656 HS196654:HS196656 RO196654:RO196656 ABK196654:ABK196656 ALG196654:ALG196656 AVC196654:AVC196656 BEY196654:BEY196656 BOU196654:BOU196656 BYQ196654:BYQ196656 CIM196654:CIM196656 CSI196654:CSI196656 DCE196654:DCE196656 DMA196654:DMA196656 DVW196654:DVW196656 EFS196654:EFS196656 EPO196654:EPO196656 EZK196654:EZK196656 FJG196654:FJG196656 FTC196654:FTC196656 GCY196654:GCY196656 GMU196654:GMU196656 GWQ196654:GWQ196656 HGM196654:HGM196656 HQI196654:HQI196656 IAE196654:IAE196656 IKA196654:IKA196656 ITW196654:ITW196656 JDS196654:JDS196656 JNO196654:JNO196656 JXK196654:JXK196656 KHG196654:KHG196656 KRC196654:KRC196656 LAY196654:LAY196656 LKU196654:LKU196656 LUQ196654:LUQ196656 MEM196654:MEM196656 MOI196654:MOI196656 MYE196654:MYE196656 NIA196654:NIA196656 NRW196654:NRW196656 OBS196654:OBS196656 OLO196654:OLO196656 OVK196654:OVK196656 PFG196654:PFG196656 PPC196654:PPC196656 PYY196654:PYY196656 QIU196654:QIU196656 QSQ196654:QSQ196656 RCM196654:RCM196656 RMI196654:RMI196656 RWE196654:RWE196656 SGA196654:SGA196656 SPW196654:SPW196656 SZS196654:SZS196656 TJO196654:TJO196656 TTK196654:TTK196656 UDG196654:UDG196656 UNC196654:UNC196656 UWY196654:UWY196656 VGU196654:VGU196656 VQQ196654:VQQ196656 WAM196654:WAM196656 WKI196654:WKI196656 WUE196654:WUE196656 D262190:D262192 HS262190:HS262192 RO262190:RO262192 ABK262190:ABK262192 ALG262190:ALG262192 AVC262190:AVC262192 BEY262190:BEY262192 BOU262190:BOU262192 BYQ262190:BYQ262192 CIM262190:CIM262192 CSI262190:CSI262192 DCE262190:DCE262192 DMA262190:DMA262192 DVW262190:DVW262192 EFS262190:EFS262192 EPO262190:EPO262192 EZK262190:EZK262192 FJG262190:FJG262192 FTC262190:FTC262192 GCY262190:GCY262192 GMU262190:GMU262192 GWQ262190:GWQ262192 HGM262190:HGM262192 HQI262190:HQI262192 IAE262190:IAE262192 IKA262190:IKA262192 ITW262190:ITW262192 JDS262190:JDS262192 JNO262190:JNO262192 JXK262190:JXK262192 KHG262190:KHG262192 KRC262190:KRC262192 LAY262190:LAY262192 LKU262190:LKU262192 LUQ262190:LUQ262192 MEM262190:MEM262192 MOI262190:MOI262192 MYE262190:MYE262192 NIA262190:NIA262192 NRW262190:NRW262192 OBS262190:OBS262192 OLO262190:OLO262192 OVK262190:OVK262192 PFG262190:PFG262192 PPC262190:PPC262192 PYY262190:PYY262192 QIU262190:QIU262192 QSQ262190:QSQ262192 RCM262190:RCM262192 RMI262190:RMI262192 RWE262190:RWE262192 SGA262190:SGA262192 SPW262190:SPW262192 SZS262190:SZS262192 TJO262190:TJO262192 TTK262190:TTK262192 UDG262190:UDG262192 UNC262190:UNC262192 UWY262190:UWY262192 VGU262190:VGU262192 VQQ262190:VQQ262192 WAM262190:WAM262192 WKI262190:WKI262192 WUE262190:WUE262192 D327726:D327728 HS327726:HS327728 RO327726:RO327728 ABK327726:ABK327728 ALG327726:ALG327728 AVC327726:AVC327728 BEY327726:BEY327728 BOU327726:BOU327728 BYQ327726:BYQ327728 CIM327726:CIM327728 CSI327726:CSI327728 DCE327726:DCE327728 DMA327726:DMA327728 DVW327726:DVW327728 EFS327726:EFS327728 EPO327726:EPO327728 EZK327726:EZK327728 FJG327726:FJG327728 FTC327726:FTC327728 GCY327726:GCY327728 GMU327726:GMU327728 GWQ327726:GWQ327728 HGM327726:HGM327728 HQI327726:HQI327728 IAE327726:IAE327728 IKA327726:IKA327728 ITW327726:ITW327728 JDS327726:JDS327728 JNO327726:JNO327728 JXK327726:JXK327728 KHG327726:KHG327728 KRC327726:KRC327728 LAY327726:LAY327728 LKU327726:LKU327728 LUQ327726:LUQ327728 MEM327726:MEM327728 MOI327726:MOI327728 MYE327726:MYE327728 NIA327726:NIA327728 NRW327726:NRW327728 OBS327726:OBS327728 OLO327726:OLO327728 OVK327726:OVK327728 PFG327726:PFG327728 PPC327726:PPC327728 PYY327726:PYY327728 QIU327726:QIU327728 QSQ327726:QSQ327728 RCM327726:RCM327728 RMI327726:RMI327728 RWE327726:RWE327728 SGA327726:SGA327728 SPW327726:SPW327728 SZS327726:SZS327728 TJO327726:TJO327728 TTK327726:TTK327728 UDG327726:UDG327728 UNC327726:UNC327728 UWY327726:UWY327728 VGU327726:VGU327728 VQQ327726:VQQ327728 WAM327726:WAM327728 WKI327726:WKI327728 WUE327726:WUE327728 D393262:D393264 HS393262:HS393264 RO393262:RO393264 ABK393262:ABK393264 ALG393262:ALG393264 AVC393262:AVC393264 BEY393262:BEY393264 BOU393262:BOU393264 BYQ393262:BYQ393264 CIM393262:CIM393264 CSI393262:CSI393264 DCE393262:DCE393264 DMA393262:DMA393264 DVW393262:DVW393264 EFS393262:EFS393264 EPO393262:EPO393264 EZK393262:EZK393264 FJG393262:FJG393264 FTC393262:FTC393264 GCY393262:GCY393264 GMU393262:GMU393264 GWQ393262:GWQ393264 HGM393262:HGM393264 HQI393262:HQI393264 IAE393262:IAE393264 IKA393262:IKA393264 ITW393262:ITW393264 JDS393262:JDS393264 JNO393262:JNO393264 JXK393262:JXK393264 KHG393262:KHG393264 KRC393262:KRC393264 LAY393262:LAY393264 LKU393262:LKU393264 LUQ393262:LUQ393264 MEM393262:MEM393264 MOI393262:MOI393264 MYE393262:MYE393264 NIA393262:NIA393264 NRW393262:NRW393264 OBS393262:OBS393264 OLO393262:OLO393264 OVK393262:OVK393264 PFG393262:PFG393264 PPC393262:PPC393264 PYY393262:PYY393264 QIU393262:QIU393264 QSQ393262:QSQ393264 RCM393262:RCM393264 RMI393262:RMI393264 RWE393262:RWE393264 SGA393262:SGA393264 SPW393262:SPW393264 SZS393262:SZS393264 TJO393262:TJO393264 TTK393262:TTK393264 UDG393262:UDG393264 UNC393262:UNC393264 UWY393262:UWY393264 VGU393262:VGU393264 VQQ393262:VQQ393264 WAM393262:WAM393264 WKI393262:WKI393264 WUE393262:WUE393264 D458798:D458800 HS458798:HS458800 RO458798:RO458800 ABK458798:ABK458800 ALG458798:ALG458800 AVC458798:AVC458800 BEY458798:BEY458800 BOU458798:BOU458800 BYQ458798:BYQ458800 CIM458798:CIM458800 CSI458798:CSI458800 DCE458798:DCE458800 DMA458798:DMA458800 DVW458798:DVW458800 EFS458798:EFS458800 EPO458798:EPO458800 EZK458798:EZK458800 FJG458798:FJG458800 FTC458798:FTC458800 GCY458798:GCY458800 GMU458798:GMU458800 GWQ458798:GWQ458800 HGM458798:HGM458800 HQI458798:HQI458800 IAE458798:IAE458800 IKA458798:IKA458800 ITW458798:ITW458800 JDS458798:JDS458800 JNO458798:JNO458800 JXK458798:JXK458800 KHG458798:KHG458800 KRC458798:KRC458800 LAY458798:LAY458800 LKU458798:LKU458800 LUQ458798:LUQ458800 MEM458798:MEM458800 MOI458798:MOI458800 MYE458798:MYE458800 NIA458798:NIA458800 NRW458798:NRW458800 OBS458798:OBS458800 OLO458798:OLO458800 OVK458798:OVK458800 PFG458798:PFG458800 PPC458798:PPC458800 PYY458798:PYY458800 QIU458798:QIU458800 QSQ458798:QSQ458800 RCM458798:RCM458800 RMI458798:RMI458800 RWE458798:RWE458800 SGA458798:SGA458800 SPW458798:SPW458800 SZS458798:SZS458800 TJO458798:TJO458800 TTK458798:TTK458800 UDG458798:UDG458800 UNC458798:UNC458800 UWY458798:UWY458800 VGU458798:VGU458800 VQQ458798:VQQ458800 WAM458798:WAM458800 WKI458798:WKI458800 WUE458798:WUE458800 D524334:D524336 HS524334:HS524336 RO524334:RO524336 ABK524334:ABK524336 ALG524334:ALG524336 AVC524334:AVC524336 BEY524334:BEY524336 BOU524334:BOU524336 BYQ524334:BYQ524336 CIM524334:CIM524336 CSI524334:CSI524336 DCE524334:DCE524336 DMA524334:DMA524336 DVW524334:DVW524336 EFS524334:EFS524336 EPO524334:EPO524336 EZK524334:EZK524336 FJG524334:FJG524336 FTC524334:FTC524336 GCY524334:GCY524336 GMU524334:GMU524336 GWQ524334:GWQ524336 HGM524334:HGM524336 HQI524334:HQI524336 IAE524334:IAE524336 IKA524334:IKA524336 ITW524334:ITW524336 JDS524334:JDS524336 JNO524334:JNO524336 JXK524334:JXK524336 KHG524334:KHG524336 KRC524334:KRC524336 LAY524334:LAY524336 LKU524334:LKU524336 LUQ524334:LUQ524336 MEM524334:MEM524336 MOI524334:MOI524336 MYE524334:MYE524336 NIA524334:NIA524336 NRW524334:NRW524336 OBS524334:OBS524336 OLO524334:OLO524336 OVK524334:OVK524336 PFG524334:PFG524336 PPC524334:PPC524336 PYY524334:PYY524336 QIU524334:QIU524336 QSQ524334:QSQ524336 RCM524334:RCM524336 RMI524334:RMI524336 RWE524334:RWE524336 SGA524334:SGA524336 SPW524334:SPW524336 SZS524334:SZS524336 TJO524334:TJO524336 TTK524334:TTK524336 UDG524334:UDG524336 UNC524334:UNC524336 UWY524334:UWY524336 VGU524334:VGU524336 VQQ524334:VQQ524336 WAM524334:WAM524336 WKI524334:WKI524336 WUE524334:WUE524336 D589870:D589872 HS589870:HS589872 RO589870:RO589872 ABK589870:ABK589872 ALG589870:ALG589872 AVC589870:AVC589872 BEY589870:BEY589872 BOU589870:BOU589872 BYQ589870:BYQ589872 CIM589870:CIM589872 CSI589870:CSI589872 DCE589870:DCE589872 DMA589870:DMA589872 DVW589870:DVW589872 EFS589870:EFS589872 EPO589870:EPO589872 EZK589870:EZK589872 FJG589870:FJG589872 FTC589870:FTC589872 GCY589870:GCY589872 GMU589870:GMU589872 GWQ589870:GWQ589872 HGM589870:HGM589872 HQI589870:HQI589872 IAE589870:IAE589872 IKA589870:IKA589872 ITW589870:ITW589872 JDS589870:JDS589872 JNO589870:JNO589872 JXK589870:JXK589872 KHG589870:KHG589872 KRC589870:KRC589872 LAY589870:LAY589872 LKU589870:LKU589872 LUQ589870:LUQ589872 MEM589870:MEM589872 MOI589870:MOI589872 MYE589870:MYE589872 NIA589870:NIA589872 NRW589870:NRW589872 OBS589870:OBS589872 OLO589870:OLO589872 OVK589870:OVK589872 PFG589870:PFG589872 PPC589870:PPC589872 PYY589870:PYY589872 QIU589870:QIU589872 QSQ589870:QSQ589872 RCM589870:RCM589872 RMI589870:RMI589872 RWE589870:RWE589872 SGA589870:SGA589872 SPW589870:SPW589872 SZS589870:SZS589872 TJO589870:TJO589872 TTK589870:TTK589872 UDG589870:UDG589872 UNC589870:UNC589872 UWY589870:UWY589872 VGU589870:VGU589872 VQQ589870:VQQ589872 WAM589870:WAM589872 WKI589870:WKI589872 WUE589870:WUE589872 D655406:D655408 HS655406:HS655408 RO655406:RO655408 ABK655406:ABK655408 ALG655406:ALG655408 AVC655406:AVC655408 BEY655406:BEY655408 BOU655406:BOU655408 BYQ655406:BYQ655408 CIM655406:CIM655408 CSI655406:CSI655408 DCE655406:DCE655408 DMA655406:DMA655408 DVW655406:DVW655408 EFS655406:EFS655408 EPO655406:EPO655408 EZK655406:EZK655408 FJG655406:FJG655408 FTC655406:FTC655408 GCY655406:GCY655408 GMU655406:GMU655408 GWQ655406:GWQ655408 HGM655406:HGM655408 HQI655406:HQI655408 IAE655406:IAE655408 IKA655406:IKA655408 ITW655406:ITW655408 JDS655406:JDS655408 JNO655406:JNO655408 JXK655406:JXK655408 KHG655406:KHG655408 KRC655406:KRC655408 LAY655406:LAY655408 LKU655406:LKU655408 LUQ655406:LUQ655408 MEM655406:MEM655408 MOI655406:MOI655408 MYE655406:MYE655408 NIA655406:NIA655408 NRW655406:NRW655408 OBS655406:OBS655408 OLO655406:OLO655408 OVK655406:OVK655408 PFG655406:PFG655408 PPC655406:PPC655408 PYY655406:PYY655408 QIU655406:QIU655408 QSQ655406:QSQ655408 RCM655406:RCM655408 RMI655406:RMI655408 RWE655406:RWE655408 SGA655406:SGA655408 SPW655406:SPW655408 SZS655406:SZS655408 TJO655406:TJO655408 TTK655406:TTK655408 UDG655406:UDG655408 UNC655406:UNC655408 UWY655406:UWY655408 VGU655406:VGU655408 VQQ655406:VQQ655408 WAM655406:WAM655408 WKI655406:WKI655408 WUE655406:WUE655408 D720942:D720944 HS720942:HS720944 RO720942:RO720944 ABK720942:ABK720944 ALG720942:ALG720944 AVC720942:AVC720944 BEY720942:BEY720944 BOU720942:BOU720944 BYQ720942:BYQ720944 CIM720942:CIM720944 CSI720942:CSI720944 DCE720942:DCE720944 DMA720942:DMA720944 DVW720942:DVW720944 EFS720942:EFS720944 EPO720942:EPO720944 EZK720942:EZK720944 FJG720942:FJG720944 FTC720942:FTC720944 GCY720942:GCY720944 GMU720942:GMU720944 GWQ720942:GWQ720944 HGM720942:HGM720944 HQI720942:HQI720944 IAE720942:IAE720944 IKA720942:IKA720944 ITW720942:ITW720944 JDS720942:JDS720944 JNO720942:JNO720944 JXK720942:JXK720944 KHG720942:KHG720944 KRC720942:KRC720944 LAY720942:LAY720944 LKU720942:LKU720944 LUQ720942:LUQ720944 MEM720942:MEM720944 MOI720942:MOI720944 MYE720942:MYE720944 NIA720942:NIA720944 NRW720942:NRW720944 OBS720942:OBS720944 OLO720942:OLO720944 OVK720942:OVK720944 PFG720942:PFG720944 PPC720942:PPC720944 PYY720942:PYY720944 QIU720942:QIU720944 QSQ720942:QSQ720944 RCM720942:RCM720944 RMI720942:RMI720944 RWE720942:RWE720944 SGA720942:SGA720944 SPW720942:SPW720944 SZS720942:SZS720944 TJO720942:TJO720944 TTK720942:TTK720944 UDG720942:UDG720944 UNC720942:UNC720944 UWY720942:UWY720944 VGU720942:VGU720944 VQQ720942:VQQ720944 WAM720942:WAM720944 WKI720942:WKI720944 WUE720942:WUE720944 D786478:D786480 HS786478:HS786480 RO786478:RO786480 ABK786478:ABK786480 ALG786478:ALG786480 AVC786478:AVC786480 BEY786478:BEY786480 BOU786478:BOU786480 BYQ786478:BYQ786480 CIM786478:CIM786480 CSI786478:CSI786480 DCE786478:DCE786480 DMA786478:DMA786480 DVW786478:DVW786480 EFS786478:EFS786480 EPO786478:EPO786480 EZK786478:EZK786480 FJG786478:FJG786480 FTC786478:FTC786480 GCY786478:GCY786480 GMU786478:GMU786480 GWQ786478:GWQ786480 HGM786478:HGM786480 HQI786478:HQI786480 IAE786478:IAE786480 IKA786478:IKA786480 ITW786478:ITW786480 JDS786478:JDS786480 JNO786478:JNO786480 JXK786478:JXK786480 KHG786478:KHG786480 KRC786478:KRC786480 LAY786478:LAY786480 LKU786478:LKU786480 LUQ786478:LUQ786480 MEM786478:MEM786480 MOI786478:MOI786480 MYE786478:MYE786480 NIA786478:NIA786480 NRW786478:NRW786480 OBS786478:OBS786480 OLO786478:OLO786480 OVK786478:OVK786480 PFG786478:PFG786480 PPC786478:PPC786480 PYY786478:PYY786480 QIU786478:QIU786480 QSQ786478:QSQ786480 RCM786478:RCM786480 RMI786478:RMI786480 RWE786478:RWE786480 SGA786478:SGA786480 SPW786478:SPW786480 SZS786478:SZS786480 TJO786478:TJO786480 TTK786478:TTK786480 UDG786478:UDG786480 UNC786478:UNC786480 UWY786478:UWY786480 VGU786478:VGU786480 VQQ786478:VQQ786480 WAM786478:WAM786480 WKI786478:WKI786480 WUE786478:WUE786480 D852014:D852016 HS852014:HS852016 RO852014:RO852016 ABK852014:ABK852016 ALG852014:ALG852016 AVC852014:AVC852016 BEY852014:BEY852016 BOU852014:BOU852016 BYQ852014:BYQ852016 CIM852014:CIM852016 CSI852014:CSI852016 DCE852014:DCE852016 DMA852014:DMA852016 DVW852014:DVW852016 EFS852014:EFS852016 EPO852014:EPO852016 EZK852014:EZK852016 FJG852014:FJG852016 FTC852014:FTC852016 GCY852014:GCY852016 GMU852014:GMU852016 GWQ852014:GWQ852016 HGM852014:HGM852016 HQI852014:HQI852016 IAE852014:IAE852016 IKA852014:IKA852016 ITW852014:ITW852016 JDS852014:JDS852016 JNO852014:JNO852016 JXK852014:JXK852016 KHG852014:KHG852016 KRC852014:KRC852016 LAY852014:LAY852016 LKU852014:LKU852016 LUQ852014:LUQ852016 MEM852014:MEM852016 MOI852014:MOI852016 MYE852014:MYE852016 NIA852014:NIA852016 NRW852014:NRW852016 OBS852014:OBS852016 OLO852014:OLO852016 OVK852014:OVK852016 PFG852014:PFG852016 PPC852014:PPC852016 PYY852014:PYY852016 QIU852014:QIU852016 QSQ852014:QSQ852016 RCM852014:RCM852016 RMI852014:RMI852016 RWE852014:RWE852016 SGA852014:SGA852016 SPW852014:SPW852016 SZS852014:SZS852016 TJO852014:TJO852016 TTK852014:TTK852016 UDG852014:UDG852016 UNC852014:UNC852016 UWY852014:UWY852016 VGU852014:VGU852016 VQQ852014:VQQ852016 WAM852014:WAM852016 WKI852014:WKI852016 WUE852014:WUE852016 D917550:D917552 HS917550:HS917552 RO917550:RO917552 ABK917550:ABK917552 ALG917550:ALG917552 AVC917550:AVC917552 BEY917550:BEY917552 BOU917550:BOU917552 BYQ917550:BYQ917552 CIM917550:CIM917552 CSI917550:CSI917552 DCE917550:DCE917552 DMA917550:DMA917552 DVW917550:DVW917552 EFS917550:EFS917552 EPO917550:EPO917552 EZK917550:EZK917552 FJG917550:FJG917552 FTC917550:FTC917552 GCY917550:GCY917552 GMU917550:GMU917552 GWQ917550:GWQ917552 HGM917550:HGM917552 HQI917550:HQI917552 IAE917550:IAE917552 IKA917550:IKA917552 ITW917550:ITW917552 JDS917550:JDS917552 JNO917550:JNO917552 JXK917550:JXK917552 KHG917550:KHG917552 KRC917550:KRC917552 LAY917550:LAY917552 LKU917550:LKU917552 LUQ917550:LUQ917552 MEM917550:MEM917552 MOI917550:MOI917552 MYE917550:MYE917552 NIA917550:NIA917552 NRW917550:NRW917552 OBS917550:OBS917552 OLO917550:OLO917552 OVK917550:OVK917552 PFG917550:PFG917552 PPC917550:PPC917552 PYY917550:PYY917552 QIU917550:QIU917552 QSQ917550:QSQ917552 RCM917550:RCM917552 RMI917550:RMI917552 RWE917550:RWE917552 SGA917550:SGA917552 SPW917550:SPW917552 SZS917550:SZS917552 TJO917550:TJO917552 TTK917550:TTK917552 UDG917550:UDG917552 UNC917550:UNC917552 UWY917550:UWY917552 VGU917550:VGU917552 VQQ917550:VQQ917552 WAM917550:WAM917552 WKI917550:WKI917552 WUE917550:WUE917552 D983086:D983088 HS983086:HS983088 RO983086:RO983088 ABK983086:ABK983088 ALG983086:ALG983088 AVC983086:AVC983088 BEY983086:BEY983088 BOU983086:BOU983088 BYQ983086:BYQ983088 CIM983086:CIM983088 CSI983086:CSI983088 DCE983086:DCE983088 DMA983086:DMA983088 DVW983086:DVW983088 EFS983086:EFS983088 EPO983086:EPO983088 EZK983086:EZK983088 FJG983086:FJG983088 FTC983086:FTC983088 GCY983086:GCY983088 GMU983086:GMU983088 GWQ983086:GWQ983088 HGM983086:HGM983088 HQI983086:HQI983088 IAE983086:IAE983088 IKA983086:IKA983088 ITW983086:ITW983088 JDS983086:JDS983088 JNO983086:JNO983088 JXK983086:JXK983088 KHG983086:KHG983088 KRC983086:KRC983088 LAY983086:LAY983088 LKU983086:LKU983088 LUQ983086:LUQ983088 MEM983086:MEM983088 MOI983086:MOI983088 MYE983086:MYE983088 NIA983086:NIA983088 NRW983086:NRW983088 OBS983086:OBS983088 OLO983086:OLO983088 OVK983086:OVK983088 PFG983086:PFG983088 PPC983086:PPC983088 PYY983086:PYY983088 QIU983086:QIU983088 QSQ983086:QSQ983088 RCM983086:RCM983088 RMI983086:RMI983088 RWE983086:RWE983088 SGA983086:SGA983088 SPW983086:SPW983088 SZS983086:SZS983088 TJO983086:TJO983088 TTK983086:TTK983088 UDG983086:UDG983088 UNC983086:UNC983088 UWY983086:UWY983088 VGU983086:VGU983088 VQQ983086:VQQ983088 WAM983086:WAM983088 WKI983086:WKI983088 C39:D40 D38:E38 WVH34:WVH37 WLL34:WLL37 WBP34:WBP37 VRT34:VRT37 VHX34:VHX37 UYB34:UYB37 UOF34:UOF37 UEJ34:UEJ37 TUN34:TUN37 TKR34:TKR37 TAV34:TAV37 SQZ34:SQZ37 SHD34:SHD37 RXH34:RXH37 RNL34:RNL37 RDP34:RDP37 QTT34:QTT37 QJX34:QJX37 QAB34:QAB37 PQF34:PQF37 PGJ34:PGJ37 OWN34:OWN37 OMR34:OMR37 OCV34:OCV37 NSZ34:NSZ37 NJD34:NJD37 MZH34:MZH37 MPL34:MPL37 MFP34:MFP37 LVT34:LVT37 LLX34:LLX37 LCB34:LCB37 KSF34:KSF37 KIJ34:KIJ37 JYN34:JYN37 JOR34:JOR37 JEV34:JEV37 IUZ34:IUZ37 ILD34:ILD37 IBH34:IBH37 HRL34:HRL37 HHP34:HHP37 GXT34:GXT37 GNX34:GNX37 GEB34:GEB37 FUF34:FUF37 FKJ34:FKJ37 FAN34:FAN37 EQR34:EQR37 EGV34:EGV37 DWZ34:DWZ37 DND34:DND37 DDH34:DDH37 CTL34:CTL37 CJP34:CJP37 BZT34:BZT37 BPX34:BPX37 BGB34:BGB37 AWF34:AWF37 AMJ34:AMJ37 ACN34:ACN37 SR34:SR37 IV34:IV37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7F6BB3EB13D9846907B7C5093ED2E38" ma:contentTypeVersion="9" ma:contentTypeDescription="Crie um novo documento." ma:contentTypeScope="" ma:versionID="6d59ecc8ddaf10f898683dea0b36e1d2">
  <xsd:schema xmlns:xsd="http://www.w3.org/2001/XMLSchema" xmlns:xs="http://www.w3.org/2001/XMLSchema" xmlns:p="http://schemas.microsoft.com/office/2006/metadata/properties" xmlns:ns2="c7ef73d4-6bf4-4d23-8066-5a8d3ae3d93e" xmlns:ns3="8f66b0cc-e5c6-4fb6-83dd-b7bedc30ba7a" targetNamespace="http://schemas.microsoft.com/office/2006/metadata/properties" ma:root="true" ma:fieldsID="60a8ba5128454640ce5d3b4a8dad978d" ns2:_="" ns3:_="">
    <xsd:import namespace="c7ef73d4-6bf4-4d23-8066-5a8d3ae3d93e"/>
    <xsd:import namespace="8f66b0cc-e5c6-4fb6-83dd-b7bedc30ba7a"/>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ef73d4-6bf4-4d23-8066-5a8d3ae3d9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dcb99c23-16d4-4d51-b836-3720d654513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f66b0cc-e5c6-4fb6-83dd-b7bedc30ba7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d2bc871-b3b3-44c5-95c8-84a08ad8562a}" ma:internalName="TaxCatchAll" ma:showField="CatchAllData" ma:web="8f66b0cc-e5c6-4fb6-83dd-b7bedc30ba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7ef73d4-6bf4-4d23-8066-5a8d3ae3d93e">
      <Terms xmlns="http://schemas.microsoft.com/office/infopath/2007/PartnerControls"/>
    </lcf76f155ced4ddcb4097134ff3c332f>
    <TaxCatchAll xmlns="8f66b0cc-e5c6-4fb6-83dd-b7bedc30ba7a" xsi:nil="true"/>
  </documentManagement>
</p:properties>
</file>

<file path=customXml/itemProps1.xml><?xml version="1.0" encoding="utf-8"?>
<ds:datastoreItem xmlns:ds="http://schemas.openxmlformats.org/officeDocument/2006/customXml" ds:itemID="{970060E7-B769-4815-AAAF-4228DFE44678}"/>
</file>

<file path=customXml/itemProps2.xml><?xml version="1.0" encoding="utf-8"?>
<ds:datastoreItem xmlns:ds="http://schemas.openxmlformats.org/officeDocument/2006/customXml" ds:itemID="{284082A6-59E9-47FE-A802-4274C543836D}"/>
</file>

<file path=customXml/itemProps3.xml><?xml version="1.0" encoding="utf-8"?>
<ds:datastoreItem xmlns:ds="http://schemas.openxmlformats.org/officeDocument/2006/customXml" ds:itemID="{818A6C93-A69C-4202-9E10-B2DDF75C0D1E}"/>
</file>

<file path=docProps/app.xml><?xml version="1.0" encoding="utf-8"?>
<Properties xmlns="http://schemas.openxmlformats.org/officeDocument/2006/extended-properties" xmlns:vt="http://schemas.openxmlformats.org/officeDocument/2006/docPropsVTypes">
  <Template>TM89105255</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Gabriela Santos Pedroso</cp:lastModifiedBy>
  <cp:revision/>
  <dcterms:created xsi:type="dcterms:W3CDTF">2020-10-06T19:45:38Z</dcterms:created>
  <dcterms:modified xsi:type="dcterms:W3CDTF">2022-03-08T21:12:32Z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0x01010067F6BB3EB13D9846907B7C5093ED2E38</vt:lpwstr>
  </property>
  <property fmtid="{D5CDD505-2E9C-101B-9397-08002B2CF9AE}" pid="3" name="MediaServiceImageTags">
    <vt:lpwstr/>
  </property>
</Properties>
</file>